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Web Sites\Colworth Striders\documents\"/>
    </mc:Choice>
  </mc:AlternateContent>
  <bookViews>
    <workbookView xWindow="-15" yWindow="5250" windowWidth="15480" windowHeight="5295"/>
  </bookViews>
  <sheets>
    <sheet name="2007" sheetId="10" r:id="rId1"/>
    <sheet name="Marathon 2007" sheetId="11" r:id="rId2"/>
    <sheet name="Rotterdam 2007" sheetId="9" r:id="rId3"/>
  </sheets>
  <definedNames>
    <definedName name="_xlnm.Print_Area" localSheetId="0">'2007'!$B$2:$I$58</definedName>
    <definedName name="_xlnm.Print_Area" localSheetId="1">'Marathon 2007'!$B$31:$C$248</definedName>
  </definedNames>
  <calcPr calcId="152511"/>
</workbook>
</file>

<file path=xl/calcChain.xml><?xml version="1.0" encoding="utf-8"?>
<calcChain xmlns="http://schemas.openxmlformats.org/spreadsheetml/2006/main">
  <c r="C5" i="11" l="1"/>
  <c r="C59" i="11"/>
  <c r="C6" i="11" s="1"/>
  <c r="C7" i="11"/>
  <c r="C93" i="11"/>
  <c r="C8" i="11" s="1"/>
  <c r="D23" i="10" s="1"/>
  <c r="C11" i="11"/>
  <c r="C15" i="11"/>
  <c r="C136" i="11"/>
  <c r="C16" i="11"/>
  <c r="D29" i="10" s="1"/>
  <c r="C185" i="11"/>
  <c r="C17" i="11" s="1"/>
  <c r="D30" i="10" s="1"/>
  <c r="C248" i="11"/>
  <c r="C18" i="11"/>
  <c r="D31" i="10" s="1"/>
  <c r="C19" i="11"/>
  <c r="D21" i="10" s="1"/>
  <c r="C295" i="11"/>
  <c r="C20" i="11"/>
  <c r="D35" i="10" s="1"/>
  <c r="I10" i="11"/>
  <c r="C21" i="11" s="1"/>
  <c r="C22" i="11"/>
  <c r="C23" i="11"/>
  <c r="F7" i="11"/>
  <c r="I32" i="11"/>
  <c r="D5" i="10"/>
  <c r="D9" i="10"/>
  <c r="D11" i="10"/>
  <c r="D14" i="10"/>
  <c r="D18" i="10"/>
  <c r="D19" i="10"/>
  <c r="E20" i="10"/>
  <c r="D32" i="10"/>
  <c r="E44" i="10"/>
  <c r="E45" i="10"/>
  <c r="D47" i="10"/>
  <c r="F4" i="10"/>
  <c r="F5" i="10" s="1"/>
  <c r="F6" i="10" s="1"/>
  <c r="F7" i="10" s="1"/>
  <c r="F8" i="10" s="1"/>
  <c r="F9" i="10" s="1"/>
  <c r="F10" i="10" s="1"/>
  <c r="F11" i="10" s="1"/>
  <c r="F12" i="10" s="1"/>
  <c r="F13" i="10" s="1"/>
  <c r="F14" i="10" s="1"/>
  <c r="F15" i="10" s="1"/>
  <c r="F16" i="10" s="1"/>
  <c r="C47" i="10"/>
  <c r="C32" i="10"/>
  <c r="C20" i="10"/>
  <c r="F34" i="11"/>
  <c r="F37" i="11"/>
  <c r="E25" i="11"/>
  <c r="C35" i="10"/>
  <c r="C31" i="10"/>
  <c r="C30" i="10"/>
  <c r="C21" i="10"/>
  <c r="C29" i="10"/>
  <c r="C18" i="10"/>
  <c r="F9" i="9"/>
  <c r="F8" i="9"/>
  <c r="F7" i="9"/>
  <c r="F6" i="9"/>
  <c r="F15" i="9"/>
  <c r="G17" i="10"/>
  <c r="C14" i="10"/>
  <c r="C17" i="10"/>
  <c r="C11" i="10"/>
  <c r="F4" i="9"/>
  <c r="E10" i="10"/>
  <c r="C5" i="9"/>
  <c r="D8" i="10"/>
  <c r="C4" i="9"/>
  <c r="C15" i="9"/>
  <c r="D6" i="10"/>
  <c r="C26" i="11" l="1"/>
  <c r="D17" i="10"/>
  <c r="F17" i="10" s="1"/>
  <c r="F25" i="11"/>
  <c r="F26" i="11" s="1"/>
  <c r="H17" i="10" l="1"/>
  <c r="F18" i="10"/>
  <c r="F19" i="10" s="1"/>
  <c r="F20" i="10" s="1"/>
  <c r="F21" i="10" s="1"/>
  <c r="F28" i="11"/>
  <c r="I35" i="11" s="1"/>
  <c r="F22" i="10" l="1"/>
  <c r="F23" i="10" s="1"/>
  <c r="F24" i="10" s="1"/>
  <c r="F25" i="10" s="1"/>
  <c r="F26" i="10" s="1"/>
  <c r="F27" i="10" s="1"/>
  <c r="F28" i="10" s="1"/>
  <c r="F29" i="10" s="1"/>
  <c r="F30" i="10" s="1"/>
  <c r="H28" i="10"/>
  <c r="F31" i="10" l="1"/>
  <c r="F32" i="10" s="1"/>
  <c r="F33" i="10" s="1"/>
  <c r="F34" i="10" s="1"/>
  <c r="F35" i="10" s="1"/>
  <c r="F36" i="10" s="1"/>
  <c r="F37" i="10" s="1"/>
  <c r="F38" i="10" s="1"/>
  <c r="F39" i="10" s="1"/>
  <c r="F40" i="10" s="1"/>
  <c r="F41" i="10" s="1"/>
  <c r="F42" i="10" s="1"/>
  <c r="F43" i="10" s="1"/>
  <c r="H31" i="10"/>
  <c r="F44" i="10" l="1"/>
  <c r="F45" i="10" s="1"/>
  <c r="F46" i="10" s="1"/>
  <c r="F47" i="10" s="1"/>
  <c r="H44" i="10"/>
  <c r="H49" i="10" l="1"/>
  <c r="H48" i="10"/>
  <c r="F48" i="10"/>
  <c r="F49" i="10" s="1"/>
  <c r="F50" i="10" s="1"/>
  <c r="F51" i="10" l="1"/>
  <c r="F52" i="10" s="1"/>
  <c r="F53" i="10" s="1"/>
  <c r="F54" i="10" s="1"/>
  <c r="F55" i="10" s="1"/>
  <c r="F56" i="10" s="1"/>
  <c r="F57" i="10" s="1"/>
  <c r="H51" i="10"/>
  <c r="F58" i="10" l="1"/>
  <c r="H58" i="10" s="1"/>
  <c r="H57" i="10"/>
</calcChain>
</file>

<file path=xl/sharedStrings.xml><?xml version="1.0" encoding="utf-8"?>
<sst xmlns="http://schemas.openxmlformats.org/spreadsheetml/2006/main" count="402" uniqueCount="372">
  <si>
    <t>Item</t>
  </si>
  <si>
    <t>Credit</t>
  </si>
  <si>
    <t>Balance</t>
  </si>
  <si>
    <t xml:space="preserve">Date </t>
  </si>
  <si>
    <t xml:space="preserve">Debit </t>
  </si>
  <si>
    <t>Balance brought forward</t>
  </si>
  <si>
    <t>Income</t>
  </si>
  <si>
    <t>Expenditure</t>
  </si>
  <si>
    <t>Profit</t>
  </si>
  <si>
    <t>Entry Fees 1</t>
  </si>
  <si>
    <t>Entry Fees 2</t>
  </si>
  <si>
    <t>Entry Fees 3</t>
  </si>
  <si>
    <t>Entry Fees 4</t>
  </si>
  <si>
    <t>Entry Fees 5</t>
  </si>
  <si>
    <t>Deductions from CASH</t>
  </si>
  <si>
    <t>Beverages Sponsorship</t>
  </si>
  <si>
    <t>Entry Fees 6</t>
  </si>
  <si>
    <t>Kinderquest</t>
  </si>
  <si>
    <t>£25 deposits * 16</t>
  </si>
  <si>
    <t>AGM Trophies + £10 lost cheque 2006 (MALCOLM HOLMES)</t>
  </si>
  <si>
    <t>Rotterdam first deposits</t>
  </si>
  <si>
    <t>Online Entries 1</t>
  </si>
  <si>
    <t>Rotterdam second deposits</t>
  </si>
  <si>
    <t>£75 deposits * 14 + 25</t>
  </si>
  <si>
    <t>Ferries * 2</t>
  </si>
  <si>
    <t>Ferries for Rotterdam (AW DADD)</t>
  </si>
  <si>
    <t>Hostel (est £30 each)</t>
  </si>
  <si>
    <t>Minibus petrol</t>
  </si>
  <si>
    <t>Engraving for Lucy's trophy plus 1.99 from last time (MALCOLM HOLMES)</t>
  </si>
  <si>
    <t>Trophies plus engraving (MALCOLM HOLMES) - 57.99</t>
  </si>
  <si>
    <t>Online Entries 2</t>
  </si>
  <si>
    <t>Lost cheque written off from 2006...</t>
  </si>
  <si>
    <t>Meal</t>
  </si>
  <si>
    <t>EUROS via Post Office (A W DADD)</t>
  </si>
  <si>
    <t>Ben Aldridge refunded Colworth 5 entry (aged 14)</t>
  </si>
  <si>
    <t>Euros</t>
  </si>
  <si>
    <t>MRS L MARSHALL</t>
  </si>
  <si>
    <t>MR MJ SMITH AND MRS HC SMITH</t>
  </si>
  <si>
    <t>MR TINKLER</t>
  </si>
  <si>
    <t>MR DJ EATON</t>
  </si>
  <si>
    <t>DR PA HEPBURN, J HEPBURN</t>
  </si>
  <si>
    <t>AMR QUILL</t>
  </si>
  <si>
    <t>MR IM RICHES, MRS CS RICHES</t>
  </si>
  <si>
    <t>WJ FRITH</t>
  </si>
  <si>
    <t>MS VICTORIA JANE</t>
  </si>
  <si>
    <t>MR JR SKINNER</t>
  </si>
  <si>
    <t>JG COLLETT</t>
  </si>
  <si>
    <t>MR P STABLER &amp; MISS D HYLIANDS</t>
  </si>
  <si>
    <t>DR JE POPLE</t>
  </si>
  <si>
    <t>RA PRICE &amp; A PRICE</t>
  </si>
  <si>
    <t>NE JOHNSON, NW PALMER</t>
  </si>
  <si>
    <t>MISS D BORRETT</t>
  </si>
  <si>
    <t>TC &amp; C GOFF</t>
  </si>
  <si>
    <t>MR PF CANT, MRS JD CANT</t>
  </si>
  <si>
    <t>YVETTE GERRISH</t>
  </si>
  <si>
    <t>MS LJ PYMM</t>
  </si>
  <si>
    <t>MR RP GOODBAND &amp; MRS RM GOODBAND</t>
  </si>
  <si>
    <t>MR RG CLARK</t>
  </si>
  <si>
    <t>MR JA PULLINGER &amp; MRS AJ PULLINGER</t>
  </si>
  <si>
    <t>MD &amp; MRS SA GARRETT</t>
  </si>
  <si>
    <t>N JONES</t>
  </si>
  <si>
    <t>MR H HADZIABDIC &amp; MRS A HADZIABDIC</t>
  </si>
  <si>
    <t>DR JEANETTE EVANS, MR ANDREW EVANS</t>
  </si>
  <si>
    <t>Entries 1</t>
  </si>
  <si>
    <t>Online Entries 3</t>
  </si>
  <si>
    <t>Statement</t>
  </si>
  <si>
    <t>Difference</t>
  </si>
  <si>
    <t>Cheques to Malc and Ben</t>
  </si>
  <si>
    <t>Reason</t>
  </si>
  <si>
    <t>Beers</t>
  </si>
  <si>
    <t>Minibus hire (est)</t>
  </si>
  <si>
    <t>Polo Shirts</t>
  </si>
  <si>
    <t>Excess Euros sold back</t>
  </si>
  <si>
    <t>Present for Janice</t>
  </si>
  <si>
    <t>MISS L I TOMLINSON</t>
  </si>
  <si>
    <t>MRS P DAWSON</t>
  </si>
  <si>
    <t>MR G B ELLIOTT</t>
  </si>
  <si>
    <t>MR J D BRACEY MRS S J BRACEY</t>
  </si>
  <si>
    <t>DR B J MADDISON</t>
  </si>
  <si>
    <t>E GRAY</t>
  </si>
  <si>
    <t>MRS K L STIGTER</t>
  </si>
  <si>
    <t>A F RICHARDSON</t>
  </si>
  <si>
    <t>MR J HORSMAN AND MRS K T HORSMAN</t>
  </si>
  <si>
    <t>MR MT DONNELLY &amp; MRS EM DONNELLY</t>
  </si>
  <si>
    <t>D BETHUNE NO 2 ACCOUNT</t>
  </si>
  <si>
    <t>I MCNEILL</t>
  </si>
  <si>
    <t>MR PG MURRAY DR A J MISTLIN</t>
  </si>
  <si>
    <t>MR SH MARSHALL MRS BJ MARSHALL</t>
  </si>
  <si>
    <t>MR R STEAD &amp; MRS HFJ STEAD</t>
  </si>
  <si>
    <t>DL ALDRED</t>
  </si>
  <si>
    <t>R BRACE</t>
  </si>
  <si>
    <t>MR MA RUNHAM &amp; MRS SE RUNHAM</t>
  </si>
  <si>
    <t>MR JM COWELL</t>
  </si>
  <si>
    <t>MR RA &amp; MRS CA FENN</t>
  </si>
  <si>
    <t>MR IN MALCOMBER &amp; MRS S MALCOMBER</t>
  </si>
  <si>
    <t>DR CB HOLT &amp; MRS VC HOLT</t>
  </si>
  <si>
    <t>STEVE ALAN CHILDERLEY &amp; MRS K L CHILDRELEY</t>
  </si>
  <si>
    <t>SARAH ADAMS &amp; DAVID J ADAMS</t>
  </si>
  <si>
    <t>D C HEAD C J THRUSSELL</t>
  </si>
  <si>
    <t>MRS AE MOORE</t>
  </si>
  <si>
    <t>HE RUSSELL &amp; AB RUSSELL</t>
  </si>
  <si>
    <t>MR PJ RUSSELL ADVANTAGE GOLD</t>
  </si>
  <si>
    <t>S J ALLEN</t>
  </si>
  <si>
    <t>MR A P SEWELL</t>
  </si>
  <si>
    <t>Entries 2</t>
  </si>
  <si>
    <t>Marquee (Ice Cream)</t>
  </si>
  <si>
    <t>Food (Fri)</t>
  </si>
  <si>
    <t>Numbers (not including VAT)</t>
  </si>
  <si>
    <t>Food (Sat &amp; Sun)</t>
  </si>
  <si>
    <t>SEAC</t>
  </si>
  <si>
    <t>Corporate</t>
  </si>
  <si>
    <t>Life Sciences</t>
  </si>
  <si>
    <t>Ice Cream</t>
  </si>
  <si>
    <t>Medals</t>
  </si>
  <si>
    <t>Crystal Blocks</t>
  </si>
  <si>
    <t>Striders donation (dinner plus beers)</t>
  </si>
  <si>
    <t>Sepilok Orangutangs Charity Donation</t>
  </si>
  <si>
    <t>Toilets (excl VAT)</t>
  </si>
  <si>
    <t>Water Bottles (excl VAT)</t>
  </si>
  <si>
    <t>St. John Ambulance "Donation"</t>
  </si>
  <si>
    <t>Bouncy Castle</t>
  </si>
  <si>
    <t>Band</t>
  </si>
  <si>
    <t>Face Painter</t>
  </si>
  <si>
    <t>Children's Entertainer</t>
  </si>
  <si>
    <t>Online Entries 4</t>
  </si>
  <si>
    <t>Rotterdam Food (RICHARD PIRON)</t>
  </si>
  <si>
    <t>Marathon Challenge refund (N.JOHNSON)</t>
  </si>
  <si>
    <t>MRS I D BARR</t>
  </si>
  <si>
    <t>MR G R HANCOCK</t>
  </si>
  <si>
    <t>MR LW WOOLGAR &amp; MRS G WOOLGAR</t>
  </si>
  <si>
    <t>MRS J COTTAM</t>
  </si>
  <si>
    <t>PT WILDMAN</t>
  </si>
  <si>
    <t>MISS JK CRAPPER</t>
  </si>
  <si>
    <t>MR MR INGLEDEW MRS JE INGLEDEW</t>
  </si>
  <si>
    <t>R L HALES</t>
  </si>
  <si>
    <t>MRS J LOVESEY &amp; MR N R LOVESEY</t>
  </si>
  <si>
    <t>WILLIAM R &amp; MRS GAIL YOUNG</t>
  </si>
  <si>
    <t>MISS A LAWES</t>
  </si>
  <si>
    <t>MRS LE BAMBURY</t>
  </si>
  <si>
    <t>MRS L E BAMBURY</t>
  </si>
  <si>
    <t>MISS P A JONES</t>
  </si>
  <si>
    <t>MR P K HOLMES</t>
  </si>
  <si>
    <t>MR BENJAMIN ROBERT KAY</t>
  </si>
  <si>
    <t>P T READER</t>
  </si>
  <si>
    <t>C P &amp; J WALKER</t>
  </si>
  <si>
    <t>MR H FERDINANDO &amp; MRS H FERDINANDO</t>
  </si>
  <si>
    <t>MISS D HYLIANDS</t>
  </si>
  <si>
    <t>K L LIGHTBODY</t>
  </si>
  <si>
    <t>I A KINGSTONE</t>
  </si>
  <si>
    <t>MRS C R BISSELL MR P BISSELL</t>
  </si>
  <si>
    <t>MRS A K TOWNLEY</t>
  </si>
  <si>
    <t>MR MJ PAYNE &amp; MRS RL PAYNE</t>
  </si>
  <si>
    <t>MR P &amp; MRS B CROSSMAN</t>
  </si>
  <si>
    <t>L &amp; F LAMBIASE</t>
  </si>
  <si>
    <t>MISS SARAH J ROBINSON</t>
  </si>
  <si>
    <t>SM WALTON &amp; CR WALTON</t>
  </si>
  <si>
    <t>JA JOYNSON</t>
  </si>
  <si>
    <t>MRS JA GALKOWSKI MRS SJ GALKOWSKI</t>
  </si>
  <si>
    <t>JG NELLIS &amp; HG NELLIS</t>
  </si>
  <si>
    <t>K HEWITT ESQ</t>
  </si>
  <si>
    <t>ANNE CYNTHIA PEILOW</t>
  </si>
  <si>
    <t>MISS CE CRADDOCK</t>
  </si>
  <si>
    <t>D K BILAN</t>
  </si>
  <si>
    <t>B L ELLIOTT</t>
  </si>
  <si>
    <t>MISS B A SWAN</t>
  </si>
  <si>
    <t>Entries 3</t>
  </si>
  <si>
    <t>Tot glasses (125)</t>
  </si>
  <si>
    <t>Tumblers (25)</t>
  </si>
  <si>
    <t>Present for Janice (WILLIE YOUNG)</t>
  </si>
  <si>
    <t>Minibus Hire (LONGMARSH LTD)</t>
  </si>
  <si>
    <t>MR LG CARR</t>
  </si>
  <si>
    <t>PETER KEELEY MRS MJ KEELEY</t>
  </si>
  <si>
    <t>NJ BECKWITH</t>
  </si>
  <si>
    <t>H MC CONVILLE</t>
  </si>
  <si>
    <t>DR D ROSSETTI</t>
  </si>
  <si>
    <t>RC RUSSELL</t>
  </si>
  <si>
    <t>MR JD GRAY MRS AJ GRAY</t>
  </si>
  <si>
    <t>DR TG GARD</t>
  </si>
  <si>
    <t>R ALCOCK</t>
  </si>
  <si>
    <t>MR R A'COURT &amp; MRS SE A'COURT</t>
  </si>
  <si>
    <t>WILLIAM SHINGLETON &amp; CATHERINE CLEAVER</t>
  </si>
  <si>
    <t>MISS RG FLECKNEY</t>
  </si>
  <si>
    <t>MR S SAMARA</t>
  </si>
  <si>
    <t>RD BEST MRS SM BEST</t>
  </si>
  <si>
    <t>MISS JM O'SULLIVAN</t>
  </si>
  <si>
    <t>MR LKL MYERS &amp; MRS EJ MYERS</t>
  </si>
  <si>
    <t>MR RC &amp; MRS VA KESTER</t>
  </si>
  <si>
    <t>MG FOWLER &amp; AS FOWLER</t>
  </si>
  <si>
    <t>Bar Staff</t>
  </si>
  <si>
    <t>MR S L GOFF</t>
  </si>
  <si>
    <t>MRS EA MARSHALL &amp; STUART J MARSHALL</t>
  </si>
  <si>
    <t>JAMES FARMBOROUGH</t>
  </si>
  <si>
    <t>MR D TAYLOR</t>
  </si>
  <si>
    <t>S TREVALLION</t>
  </si>
  <si>
    <t>MR C CIENTANNI</t>
  </si>
  <si>
    <t>MR F CIENTANNI</t>
  </si>
  <si>
    <t>MISS T RAHIM</t>
  </si>
  <si>
    <t>G HODGES</t>
  </si>
  <si>
    <t>MT P DIERKES</t>
  </si>
  <si>
    <t>MRS A FRIMAN</t>
  </si>
  <si>
    <t>SR THURSTON &amp; LE THURSTON</t>
  </si>
  <si>
    <t>MISS SP REDFERN</t>
  </si>
  <si>
    <t>MISS DELLA HYLIANDS</t>
  </si>
  <si>
    <t>MR MJ BLACKWELL &amp; MRS TD BLACKWELL</t>
  </si>
  <si>
    <t>MRS K RIDGWAY</t>
  </si>
  <si>
    <t>KA WARD &amp; AJ WARD</t>
  </si>
  <si>
    <t>MR ROBERT J WELLS</t>
  </si>
  <si>
    <t>MRS JK VANGO</t>
  </si>
  <si>
    <t>MR TW CORKETT</t>
  </si>
  <si>
    <t>MR AG HALE AND MRS L HALE</t>
  </si>
  <si>
    <t>JP PIRON &amp; DR G CROWE</t>
  </si>
  <si>
    <t>MJ LITCHFIELD &amp; MRS A LITCHFIELD</t>
  </si>
  <si>
    <t>MR CC &amp; MRS AL GRISTWOOD</t>
  </si>
  <si>
    <t>NI &amp; KE MCGLASHAN</t>
  </si>
  <si>
    <t>Entries 4</t>
  </si>
  <si>
    <t>Entries 5</t>
  </si>
  <si>
    <t>Online Entries 5</t>
  </si>
  <si>
    <t>Marathon Challenge refund (DEBBIE PICKERING)</t>
  </si>
  <si>
    <t>AJ MCARTHUR &amp; HC MCARTHUR</t>
  </si>
  <si>
    <t>MISS JULIA K PICOT STUDENT ACCOUNT</t>
  </si>
  <si>
    <t>NV SAWANT</t>
  </si>
  <si>
    <t>MR C WINDEBANK</t>
  </si>
  <si>
    <t>DR RJ GALLIVAN MRS AK GALLIVAN</t>
  </si>
  <si>
    <t>AC &amp; JE HOMAN</t>
  </si>
  <si>
    <t>MRS AR CORBY</t>
  </si>
  <si>
    <t>MR KP MINTER &amp; MRS JL MINTER</t>
  </si>
  <si>
    <t>MR B KAES &amp; DR HAE HENDRICKX</t>
  </si>
  <si>
    <t>B &amp; C NORMAN</t>
  </si>
  <si>
    <t>MR IG CORBY</t>
  </si>
  <si>
    <t>MR LK MCCREE</t>
  </si>
  <si>
    <t>MRS VA &amp; MR A BARRETT</t>
  </si>
  <si>
    <t>MR JC TREADWAY</t>
  </si>
  <si>
    <t>MR MA WATKINSON</t>
  </si>
  <si>
    <t>NL GRIBBLE</t>
  </si>
  <si>
    <t>MRS S WRIGHT</t>
  </si>
  <si>
    <t>MR M STATHAM &amp; MRS L STATHAM</t>
  </si>
  <si>
    <t>DR PD PUDNEY &amp; DR B WOLF</t>
  </si>
  <si>
    <t>MR CN TENNANT &amp; DR ME TENNANT</t>
  </si>
  <si>
    <t>MR AJ MOORE &amp; MRS CE MOORE</t>
  </si>
  <si>
    <t>DR JF BENT</t>
  </si>
  <si>
    <t>MR AJ KEMP</t>
  </si>
  <si>
    <t>C ADAIR</t>
  </si>
  <si>
    <t>AG GRIFFIN &amp; L GRIFFIN</t>
  </si>
  <si>
    <t>MRS CR NANKIVELL</t>
  </si>
  <si>
    <t>MRS JL CHEETHAM</t>
  </si>
  <si>
    <t>G HORNE</t>
  </si>
  <si>
    <t>MRS J HORNE</t>
  </si>
  <si>
    <t>MRS BI CARTER</t>
  </si>
  <si>
    <t>IM HARRIS</t>
  </si>
  <si>
    <t>MISS KI LEVY</t>
  </si>
  <si>
    <t>MR J &amp; MRS LS HOLMES</t>
  </si>
  <si>
    <t>MA GOVENDER</t>
  </si>
  <si>
    <t>SG AVESTON &amp; DL AVESTON</t>
  </si>
  <si>
    <t>MR TG FOWLER</t>
  </si>
  <si>
    <t>MRS CM JOHNSON</t>
  </si>
  <si>
    <t>MR CG FADDEN &amp; MRS MS FADDEN</t>
  </si>
  <si>
    <t>AN JOSEPH</t>
  </si>
  <si>
    <t>E KIRK ESQ &amp; MRS L KIRK</t>
  </si>
  <si>
    <t>ME LE ROUX</t>
  </si>
  <si>
    <t>MRS BM NORTH</t>
  </si>
  <si>
    <t>DJ GUERIN</t>
  </si>
  <si>
    <t>MISS MD JESSON</t>
  </si>
  <si>
    <t>SM &amp; PE HORNE</t>
  </si>
  <si>
    <t>MRS TM PATMORE</t>
  </si>
  <si>
    <t>MR DW WHATTON &amp; MRS CS WHATTON</t>
  </si>
  <si>
    <t>SW HARDY</t>
  </si>
  <si>
    <t>MR RICHARD JOHN BEARD</t>
  </si>
  <si>
    <t>MISS ME O'HARA</t>
  </si>
  <si>
    <t>MR D BOWYER &amp; MRS NJ BOWYER</t>
  </si>
  <si>
    <t>STEPHEN MICHAEL POOLE &amp; MRS G SKINNER</t>
  </si>
  <si>
    <t>MRS JA HANCOCK</t>
  </si>
  <si>
    <t>DM TURNER</t>
  </si>
  <si>
    <t>CJ BEARD</t>
  </si>
  <si>
    <t>MR R WILDMAN</t>
  </si>
  <si>
    <t>BALANCED</t>
  </si>
  <si>
    <t>JLS BASSETT</t>
  </si>
  <si>
    <t>TA JONES</t>
  </si>
  <si>
    <t>MRS BR READING</t>
  </si>
  <si>
    <t>MRA D BAINS</t>
  </si>
  <si>
    <t>AL JARVIS</t>
  </si>
  <si>
    <t>JM&amp;C LOCKETT</t>
  </si>
  <si>
    <t>MR &amp; MJ GREEN</t>
  </si>
  <si>
    <t>SR &amp; L CLAYDEN</t>
  </si>
  <si>
    <t>MR J STOCKER</t>
  </si>
  <si>
    <t>MS J FIANDER&amp; MR G FIANDER</t>
  </si>
  <si>
    <t>HA RANDALL</t>
  </si>
  <si>
    <t>MISS TB WRIGHT &amp; MR D COLE</t>
  </si>
  <si>
    <t>,R JM KEMP</t>
  </si>
  <si>
    <t>MISS SA LEE</t>
  </si>
  <si>
    <t>MR DJ &amp; MRS J STANLEY</t>
  </si>
  <si>
    <t>MR NP JEFF NO.2 ACCOUNT</t>
  </si>
  <si>
    <t>MISS SC SMART</t>
  </si>
  <si>
    <t>MR LJ &amp; MRS J ROLFE</t>
  </si>
  <si>
    <t>PJ FARLEY</t>
  </si>
  <si>
    <t>MAJ &amp; PA QUICKENDEN</t>
  </si>
  <si>
    <t>MR RD &amp; MRS SJ PIRON</t>
  </si>
  <si>
    <t>MR S REED</t>
  </si>
  <si>
    <t>MRS LK BOOTHBY</t>
  </si>
  <si>
    <t>PJ KIRWIN</t>
  </si>
  <si>
    <t>MR M HOLMES</t>
  </si>
  <si>
    <t>PW ANDERSON</t>
  </si>
  <si>
    <t>JOHN HECTOR MURRAY (POSTAL ORDER)</t>
  </si>
  <si>
    <t>Entries 6</t>
  </si>
  <si>
    <t>DG &amp; AP SHARP</t>
  </si>
  <si>
    <t>D/6113038-6 SM FISHER</t>
  </si>
  <si>
    <t>D/31475141-7 SM &amp; CAT FISHER</t>
  </si>
  <si>
    <t>MD &amp; SC LEONARD</t>
  </si>
  <si>
    <t>JJ PRESTRIDGE &amp; MRS S PRESTRIDGE</t>
  </si>
  <si>
    <t>MR LEE M PHILLIPS</t>
  </si>
  <si>
    <t>PRF DEVITT</t>
  </si>
  <si>
    <t>MR SB GINGELL &amp; MRS LA GINGELL</t>
  </si>
  <si>
    <t>Cleaners</t>
  </si>
  <si>
    <t>Sharnbrook Christmas Fayre</t>
  </si>
  <si>
    <t>MR SA &amp; MRS FM COSTIN</t>
  </si>
  <si>
    <t>MISS S A LEE</t>
  </si>
  <si>
    <t>MR J HORSMAN AND MRS KT HORSMAN</t>
  </si>
  <si>
    <t>MR SJ BULLARD</t>
  </si>
  <si>
    <t>MISS VJ KILGOUR</t>
  </si>
  <si>
    <t>Bar tokens</t>
  </si>
  <si>
    <t>Bar Staff 2</t>
  </si>
  <si>
    <t>Social Eyes</t>
  </si>
  <si>
    <t>ARC</t>
  </si>
  <si>
    <t>Cancerbacup</t>
  </si>
  <si>
    <t>Str1ders profit</t>
  </si>
  <si>
    <t>Charity Donations</t>
  </si>
  <si>
    <t>Cransley Hospice</t>
  </si>
  <si>
    <t>Air Ambulance (WNAA)</t>
  </si>
  <si>
    <t>St. John Ambulance Northants</t>
  </si>
  <si>
    <t>St.John Ambulance Northamptonshire</t>
  </si>
  <si>
    <t>Warwickshire and Northamptonshire Air Ambulance</t>
  </si>
  <si>
    <t>Raffle</t>
  </si>
  <si>
    <t>Tombola</t>
  </si>
  <si>
    <t>Food on Sat/Sun</t>
  </si>
  <si>
    <t>Kings Cottage Nursery</t>
  </si>
  <si>
    <t>Lunch on Monday</t>
  </si>
  <si>
    <t>Pressies approx</t>
  </si>
  <si>
    <t>Cash entries over weekend approx</t>
  </si>
  <si>
    <t>Massage</t>
  </si>
  <si>
    <t>ARC teas &amp; coffees</t>
  </si>
  <si>
    <t>Other Charity Money</t>
  </si>
  <si>
    <t>One last trophy</t>
  </si>
  <si>
    <t>Deposited 518+50+63 today...so paying in book = 631</t>
  </si>
  <si>
    <t>TEN</t>
  </si>
  <si>
    <t>Running Imp International Sports Limited (one last trophy)</t>
  </si>
  <si>
    <t>James Bell (photos)</t>
  </si>
  <si>
    <t>Crystal Blocks x 20</t>
  </si>
  <si>
    <t>Online Entries 6</t>
  </si>
  <si>
    <t>Running Imp International Sports Limited (crystal cubes)</t>
  </si>
  <si>
    <t>Online Entries 7</t>
  </si>
  <si>
    <t>Bar staff</t>
  </si>
  <si>
    <t>Bar float plus tokens</t>
  </si>
  <si>
    <t>SCF hasn't cleared (5 Sep 2007)</t>
  </si>
  <si>
    <t>Cancerbacup, SCF, James Bell haven't cleared yet (5 Aug 2007)</t>
  </si>
  <si>
    <t>Lots of cheques not cleared as of yet...(5 Jun 2007)</t>
  </si>
  <si>
    <t>Mr.K.Loi (Colworth 8 curry plus £150 cash)</t>
  </si>
  <si>
    <t>CASH</t>
  </si>
  <si>
    <t>Running Imp International Sports Ltd (TRI)</t>
  </si>
  <si>
    <t>TRI cash and cheques</t>
  </si>
  <si>
    <t>SCF hasn't cleared (5 Oct 2007)</t>
  </si>
  <si>
    <t>Trophies &amp; sundries (300 + 130)</t>
  </si>
  <si>
    <t>Colworth Science Park (Food Sat &amp; Sun)</t>
  </si>
  <si>
    <t>SCF hasn't cleared (5 Nov 2007)</t>
  </si>
  <si>
    <t>Keech Cottage</t>
  </si>
  <si>
    <t>Sue Ryder</t>
  </si>
  <si>
    <t>Running Imp International Sports Limited (crystal cubes for TRI)</t>
  </si>
  <si>
    <t>Sue Ryder Care St. John's</t>
  </si>
  <si>
    <t>Unilever plc (TRI sponsorship for the charities committee)</t>
  </si>
  <si>
    <t>Paying back Colworth for Running Imp bill (UK Central Resources Ltd)</t>
  </si>
  <si>
    <t>SCF, Cransley (new cheque) &amp; UK Central Resources Ltd.</t>
  </si>
  <si>
    <t>Cransley Hospice (2nd cheque written on 11th Dec)</t>
  </si>
  <si>
    <t>SCF still not cashed (plan to write off at end of 2008)</t>
  </si>
  <si>
    <t>Reason for "loss" during 2007 was that we have carried forward £1000 from MSU to 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</si>
</sst>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£&quot;* #,##0.00_-;\-&quot;£&quot;* #,##0.00_-;_-&quot;£&quot;* &quot;-&quot;??_-;_-@_-"/>
    <numFmt numFmtId="164" formatCode="_-&quot;£&quot;* #,##0_-;\-&quot;£&quot;* #,##0_-;_-&quot;£&quot;* &quot;-&quot;??_-;_-@_-"/>
  </numFmts>
  <fonts count="4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7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6" fontId="0" fillId="0" borderId="5" xfId="0" applyNumberFormat="1" applyFill="1" applyBorder="1" applyAlignment="1">
      <alignment horizontal="center"/>
    </xf>
    <xf numFmtId="0" fontId="0" fillId="0" borderId="1" xfId="0" applyFill="1" applyBorder="1"/>
    <xf numFmtId="44" fontId="0" fillId="0" borderId="1" xfId="0" applyNumberFormat="1" applyFill="1" applyBorder="1"/>
    <xf numFmtId="16" fontId="0" fillId="0" borderId="6" xfId="0" applyNumberFormat="1" applyFill="1" applyBorder="1" applyAlignment="1">
      <alignment horizontal="center"/>
    </xf>
    <xf numFmtId="0" fontId="0" fillId="0" borderId="7" xfId="0" applyFill="1" applyBorder="1"/>
    <xf numFmtId="44" fontId="0" fillId="0" borderId="7" xfId="0" applyNumberFormat="1" applyFill="1" applyBorder="1"/>
    <xf numFmtId="0" fontId="0" fillId="0" borderId="8" xfId="0" applyBorder="1"/>
    <xf numFmtId="0" fontId="0" fillId="0" borderId="9" xfId="0" applyBorder="1"/>
    <xf numFmtId="44" fontId="0" fillId="0" borderId="3" xfId="1" applyFont="1" applyBorder="1" applyAlignment="1">
      <alignment horizontal="center"/>
    </xf>
    <xf numFmtId="44" fontId="0" fillId="0" borderId="7" xfId="1" applyFont="1" applyFill="1" applyBorder="1"/>
    <xf numFmtId="44" fontId="0" fillId="0" borderId="1" xfId="1" applyFont="1" applyFill="1" applyBorder="1"/>
    <xf numFmtId="44" fontId="0" fillId="0" borderId="1" xfId="1" applyFont="1" applyBorder="1"/>
    <xf numFmtId="0" fontId="0" fillId="0" borderId="10" xfId="0" applyBorder="1"/>
    <xf numFmtId="164" fontId="2" fillId="0" borderId="0" xfId="1" applyNumberFormat="1" applyFont="1" applyAlignment="1">
      <alignment horizontal="center"/>
    </xf>
    <xf numFmtId="164" fontId="0" fillId="0" borderId="0" xfId="1" applyNumberFormat="1" applyFont="1" applyAlignment="1">
      <alignment horizontal="center"/>
    </xf>
    <xf numFmtId="44" fontId="0" fillId="0" borderId="0" xfId="1" applyNumberFormat="1" applyFont="1"/>
    <xf numFmtId="44" fontId="0" fillId="0" borderId="11" xfId="1" applyNumberFormat="1" applyFont="1" applyBorder="1" applyAlignment="1">
      <alignment horizontal="center"/>
    </xf>
    <xf numFmtId="44" fontId="0" fillId="0" borderId="12" xfId="1" applyNumberFormat="1" applyFont="1" applyBorder="1" applyAlignment="1">
      <alignment horizontal="center"/>
    </xf>
    <xf numFmtId="44" fontId="0" fillId="0" borderId="11" xfId="1" applyNumberFormat="1" applyFont="1" applyBorder="1"/>
    <xf numFmtId="44" fontId="0" fillId="0" borderId="12" xfId="1" applyNumberFormat="1" applyFont="1" applyBorder="1"/>
    <xf numFmtId="44" fontId="3" fillId="0" borderId="11" xfId="1" applyNumberFormat="1" applyFont="1" applyFill="1" applyBorder="1"/>
    <xf numFmtId="44" fontId="2" fillId="2" borderId="13" xfId="1" applyNumberFormat="1" applyFont="1" applyFill="1" applyBorder="1"/>
    <xf numFmtId="44" fontId="0" fillId="0" borderId="14" xfId="1" applyNumberFormat="1" applyFont="1" applyBorder="1"/>
    <xf numFmtId="0" fontId="3" fillId="0" borderId="8" xfId="0" applyFont="1" applyFill="1" applyBorder="1"/>
    <xf numFmtId="44" fontId="2" fillId="2" borderId="13" xfId="1" applyNumberFormat="1" applyFont="1" applyFill="1" applyBorder="1" applyAlignment="1">
      <alignment horizontal="center"/>
    </xf>
    <xf numFmtId="44" fontId="0" fillId="0" borderId="14" xfId="1" applyNumberFormat="1" applyFont="1" applyBorder="1" applyAlignment="1">
      <alignment horizontal="center"/>
    </xf>
    <xf numFmtId="44" fontId="0" fillId="0" borderId="0" xfId="0" applyNumberFormat="1"/>
    <xf numFmtId="44" fontId="0" fillId="0" borderId="0" xfId="0" applyNumberFormat="1" applyAlignment="1">
      <alignment horizontal="center"/>
    </xf>
    <xf numFmtId="44" fontId="0" fillId="0" borderId="0" xfId="1" applyNumberFormat="1" applyFont="1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0" xfId="0" applyBorder="1"/>
    <xf numFmtId="0" fontId="0" fillId="0" borderId="17" xfId="0" applyBorder="1"/>
    <xf numFmtId="0" fontId="2" fillId="0" borderId="18" xfId="0" applyFont="1" applyBorder="1" applyAlignment="1">
      <alignment horizontal="center"/>
    </xf>
    <xf numFmtId="44" fontId="2" fillId="0" borderId="18" xfId="0" applyNumberFormat="1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9" xfId="0" applyBorder="1"/>
    <xf numFmtId="44" fontId="0" fillId="0" borderId="20" xfId="1" applyNumberFormat="1" applyFont="1" applyBorder="1" applyAlignment="1">
      <alignment horizontal="center"/>
    </xf>
    <xf numFmtId="44" fontId="0" fillId="0" borderId="17" xfId="1" applyNumberFormat="1" applyFont="1" applyBorder="1" applyAlignment="1">
      <alignment horizontal="center"/>
    </xf>
    <xf numFmtId="44" fontId="0" fillId="0" borderId="21" xfId="1" applyNumberFormat="1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44" fontId="2" fillId="0" borderId="21" xfId="0" applyNumberFormat="1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44" fontId="2" fillId="0" borderId="24" xfId="0" applyNumberFormat="1" applyFont="1" applyBorder="1" applyAlignment="1">
      <alignment horizontal="center"/>
    </xf>
    <xf numFmtId="44" fontId="0" fillId="0" borderId="25" xfId="0" applyNumberFormat="1" applyFill="1" applyBorder="1"/>
    <xf numFmtId="44" fontId="0" fillId="0" borderId="26" xfId="0" applyNumberFormat="1" applyFill="1" applyBorder="1"/>
    <xf numFmtId="0" fontId="0" fillId="0" borderId="16" xfId="0" applyFill="1" applyBorder="1"/>
    <xf numFmtId="44" fontId="0" fillId="0" borderId="17" xfId="1" applyNumberFormat="1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27" xfId="0" applyFill="1" applyBorder="1"/>
    <xf numFmtId="0" fontId="0" fillId="0" borderId="0" xfId="0" applyFill="1" applyBorder="1"/>
    <xf numFmtId="0" fontId="0" fillId="2" borderId="22" xfId="0" applyNumberFormat="1" applyFill="1" applyBorder="1"/>
    <xf numFmtId="44" fontId="0" fillId="2" borderId="21" xfId="1" applyNumberFormat="1" applyFont="1" applyFill="1" applyBorder="1" applyAlignment="1">
      <alignment horizontal="center"/>
    </xf>
    <xf numFmtId="0" fontId="0" fillId="2" borderId="16" xfId="0" applyFill="1" applyBorder="1"/>
    <xf numFmtId="44" fontId="0" fillId="2" borderId="17" xfId="1" applyNumberFormat="1" applyFont="1" applyFill="1" applyBorder="1" applyAlignment="1">
      <alignment horizontal="center"/>
    </xf>
    <xf numFmtId="0" fontId="0" fillId="2" borderId="22" xfId="0" applyFill="1" applyBorder="1"/>
    <xf numFmtId="0" fontId="0" fillId="0" borderId="0" xfId="0" applyAlignment="1">
      <alignment horizontal="center"/>
    </xf>
    <xf numFmtId="44" fontId="2" fillId="0" borderId="0" xfId="0" applyNumberFormat="1" applyFont="1" applyFill="1" applyBorder="1" applyAlignment="1">
      <alignment horizontal="center"/>
    </xf>
    <xf numFmtId="44" fontId="2" fillId="0" borderId="0" xfId="0" applyNumberFormat="1" applyFont="1" applyFill="1"/>
    <xf numFmtId="0" fontId="0" fillId="0" borderId="28" xfId="0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4" fontId="0" fillId="0" borderId="2" xfId="0" applyNumberFormat="1" applyFill="1" applyBorder="1" applyAlignment="1">
      <alignment horizontal="center"/>
    </xf>
    <xf numFmtId="44" fontId="0" fillId="0" borderId="3" xfId="0" applyNumberFormat="1" applyBorder="1" applyAlignment="1">
      <alignment horizontal="center"/>
    </xf>
    <xf numFmtId="0" fontId="0" fillId="0" borderId="7" xfId="0" applyFill="1" applyBorder="1" applyAlignment="1">
      <alignment horizontal="center"/>
    </xf>
    <xf numFmtId="44" fontId="0" fillId="0" borderId="3" xfId="0" applyNumberForma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36" xfId="0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38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9" xfId="0" applyBorder="1" applyAlignment="1">
      <alignment horizontal="left"/>
    </xf>
    <xf numFmtId="0" fontId="0" fillId="0" borderId="4" xfId="0" applyFill="1" applyBorder="1" applyAlignment="1">
      <alignment horizontal="left"/>
    </xf>
    <xf numFmtId="0" fontId="0" fillId="0" borderId="39" xfId="0" applyFill="1" applyBorder="1" applyAlignment="1">
      <alignment horizontal="left"/>
    </xf>
    <xf numFmtId="0" fontId="0" fillId="0" borderId="25" xfId="0" applyFill="1" applyBorder="1" applyAlignment="1">
      <alignment horizontal="left"/>
    </xf>
    <xf numFmtId="0" fontId="2" fillId="0" borderId="25" xfId="0" applyFont="1" applyFill="1" applyBorder="1" applyAlignment="1">
      <alignment horizontal="left"/>
    </xf>
    <xf numFmtId="44" fontId="0" fillId="0" borderId="25" xfId="0" applyNumberFormat="1" applyFill="1" applyBorder="1" applyAlignment="1">
      <alignment horizontal="left"/>
    </xf>
    <xf numFmtId="0" fontId="0" fillId="0" borderId="40" xfId="0" applyBorder="1" applyAlignment="1">
      <alignment horizontal="left"/>
    </xf>
    <xf numFmtId="0" fontId="2" fillId="0" borderId="0" xfId="0" applyFont="1" applyBorder="1" applyAlignment="1">
      <alignment horizontal="center"/>
    </xf>
    <xf numFmtId="44" fontId="0" fillId="0" borderId="0" xfId="0" applyNumberFormat="1" applyBorder="1"/>
    <xf numFmtId="44" fontId="0" fillId="0" borderId="17" xfId="1" applyNumberFormat="1" applyFont="1" applyBorder="1"/>
    <xf numFmtId="0" fontId="0" fillId="0" borderId="22" xfId="0" applyBorder="1"/>
    <xf numFmtId="44" fontId="0" fillId="0" borderId="21" xfId="1" applyNumberFormat="1" applyFont="1" applyBorder="1"/>
    <xf numFmtId="44" fontId="2" fillId="2" borderId="41" xfId="0" applyNumberFormat="1" applyFont="1" applyFill="1" applyBorder="1"/>
    <xf numFmtId="0" fontId="3" fillId="0" borderId="16" xfId="0" applyFont="1" applyFill="1" applyBorder="1"/>
    <xf numFmtId="44" fontId="3" fillId="0" borderId="17" xfId="1" applyNumberFormat="1" applyFont="1" applyFill="1" applyBorder="1"/>
    <xf numFmtId="44" fontId="0" fillId="0" borderId="42" xfId="1" applyNumberFormat="1" applyFont="1" applyBorder="1" applyAlignment="1">
      <alignment horizontal="center"/>
    </xf>
    <xf numFmtId="0" fontId="0" fillId="0" borderId="18" xfId="0" applyBorder="1"/>
    <xf numFmtId="0" fontId="2" fillId="2" borderId="23" xfId="0" applyFont="1" applyFill="1" applyBorder="1"/>
    <xf numFmtId="44" fontId="2" fillId="2" borderId="43" xfId="1" applyNumberFormat="1" applyFont="1" applyFill="1" applyBorder="1"/>
    <xf numFmtId="44" fontId="0" fillId="0" borderId="20" xfId="1" applyNumberFormat="1" applyFont="1" applyBorder="1"/>
    <xf numFmtId="44" fontId="0" fillId="0" borderId="21" xfId="1" applyNumberFormat="1" applyFont="1" applyFill="1" applyBorder="1"/>
    <xf numFmtId="44" fontId="2" fillId="2" borderId="36" xfId="1" applyNumberFormat="1" applyFont="1" applyFill="1" applyBorder="1" applyAlignment="1">
      <alignment horizontal="center"/>
    </xf>
    <xf numFmtId="44" fontId="2" fillId="2" borderId="44" xfId="0" applyNumberFormat="1" applyFont="1" applyFill="1" applyBorder="1"/>
    <xf numFmtId="0" fontId="2" fillId="2" borderId="28" xfId="0" applyFont="1" applyFill="1" applyBorder="1"/>
    <xf numFmtId="44" fontId="0" fillId="0" borderId="1" xfId="0" applyNumberFormat="1" applyBorder="1" applyAlignment="1">
      <alignment horizontal="center"/>
    </xf>
    <xf numFmtId="44" fontId="0" fillId="0" borderId="45" xfId="0" applyNumberFormat="1" applyFill="1" applyBorder="1" applyAlignment="1">
      <alignment horizontal="center"/>
    </xf>
    <xf numFmtId="44" fontId="0" fillId="0" borderId="27" xfId="0" applyNumberFormat="1" applyFill="1" applyBorder="1" applyAlignment="1">
      <alignment horizontal="center"/>
    </xf>
    <xf numFmtId="0" fontId="0" fillId="0" borderId="46" xfId="0" applyFill="1" applyBorder="1" applyAlignment="1">
      <alignment horizontal="left"/>
    </xf>
    <xf numFmtId="0" fontId="0" fillId="0" borderId="34" xfId="0" applyFill="1" applyBorder="1" applyAlignment="1">
      <alignment horizontal="center"/>
    </xf>
    <xf numFmtId="0" fontId="0" fillId="0" borderId="35" xfId="0" applyFill="1" applyBorder="1" applyAlignment="1">
      <alignment horizontal="center"/>
    </xf>
    <xf numFmtId="0" fontId="2" fillId="0" borderId="38" xfId="0" applyFont="1" applyFill="1" applyBorder="1" applyAlignment="1">
      <alignment horizontal="left"/>
    </xf>
    <xf numFmtId="0" fontId="0" fillId="0" borderId="6" xfId="0" applyFill="1" applyBorder="1" applyAlignment="1">
      <alignment horizontal="center"/>
    </xf>
    <xf numFmtId="44" fontId="0" fillId="3" borderId="1" xfId="1" applyFont="1" applyFill="1" applyBorder="1"/>
    <xf numFmtId="44" fontId="0" fillId="3" borderId="1" xfId="0" applyNumberFormat="1" applyFill="1" applyBorder="1"/>
    <xf numFmtId="44" fontId="0" fillId="3" borderId="7" xfId="0" applyNumberFormat="1" applyFill="1" applyBorder="1"/>
    <xf numFmtId="16" fontId="3" fillId="0" borderId="5" xfId="0" applyNumberFormat="1" applyFont="1" applyFill="1" applyBorder="1" applyAlignment="1">
      <alignment horizontal="center"/>
    </xf>
    <xf numFmtId="0" fontId="3" fillId="0" borderId="1" xfId="0" applyFont="1" applyFill="1" applyBorder="1"/>
    <xf numFmtId="16" fontId="3" fillId="0" borderId="5" xfId="0" applyNumberFormat="1" applyFont="1" applyBorder="1" applyAlignment="1">
      <alignment horizontal="center"/>
    </xf>
    <xf numFmtId="0" fontId="3" fillId="0" borderId="1" xfId="0" applyFont="1" applyBorder="1"/>
    <xf numFmtId="16" fontId="3" fillId="0" borderId="32" xfId="0" applyNumberFormat="1" applyFont="1" applyBorder="1" applyAlignment="1">
      <alignment horizontal="center"/>
    </xf>
    <xf numFmtId="0" fontId="3" fillId="0" borderId="33" xfId="0" applyFont="1" applyBorder="1"/>
    <xf numFmtId="44" fontId="3" fillId="0" borderId="1" xfId="1" applyFont="1" applyFill="1" applyBorder="1"/>
    <xf numFmtId="44" fontId="3" fillId="0" borderId="1" xfId="0" applyNumberFormat="1" applyFont="1" applyFill="1" applyBorder="1"/>
    <xf numFmtId="44" fontId="3" fillId="0" borderId="25" xfId="0" applyNumberFormat="1" applyFont="1" applyFill="1" applyBorder="1"/>
    <xf numFmtId="44" fontId="3" fillId="0" borderId="1" xfId="1" applyFont="1" applyBorder="1"/>
    <xf numFmtId="44" fontId="3" fillId="0" borderId="1" xfId="0" applyNumberFormat="1" applyFont="1" applyBorder="1"/>
    <xf numFmtId="44" fontId="3" fillId="0" borderId="33" xfId="1" applyFont="1" applyBorder="1"/>
    <xf numFmtId="44" fontId="3" fillId="0" borderId="33" xfId="0" applyNumberFormat="1" applyFont="1" applyBorder="1"/>
    <xf numFmtId="44" fontId="3" fillId="0" borderId="40" xfId="0" applyNumberFormat="1" applyFont="1" applyFill="1" applyBorder="1"/>
    <xf numFmtId="44" fontId="3" fillId="3" borderId="1" xfId="1" applyFont="1" applyFill="1" applyBorder="1"/>
    <xf numFmtId="44" fontId="3" fillId="3" borderId="1" xfId="0" applyNumberFormat="1" applyFont="1" applyFill="1" applyBorder="1"/>
    <xf numFmtId="44" fontId="0" fillId="0" borderId="17" xfId="1" applyNumberFormat="1" applyFont="1" applyFill="1" applyBorder="1"/>
    <xf numFmtId="44" fontId="2" fillId="0" borderId="24" xfId="0" applyNumberFormat="1" applyFont="1" applyFill="1" applyBorder="1"/>
    <xf numFmtId="0" fontId="2" fillId="4" borderId="41" xfId="0" applyFont="1" applyFill="1" applyBorder="1"/>
    <xf numFmtId="0" fontId="2" fillId="2" borderId="23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2">
    <dxf>
      <font>
        <condense val="0"/>
        <extend val="0"/>
        <color indexed="8"/>
      </font>
      <fill>
        <patternFill>
          <bgColor indexed="45"/>
        </patternFill>
      </fill>
    </dxf>
    <dxf>
      <fill>
        <patternFill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73"/>
  <sheetViews>
    <sheetView tabSelected="1" workbookViewId="0"/>
  </sheetViews>
  <sheetFormatPr defaultRowHeight="12.75" x14ac:dyDescent="0.2"/>
  <cols>
    <col min="2" max="2" width="7.140625" bestFit="1" customWidth="1"/>
    <col min="3" max="3" width="64" customWidth="1"/>
    <col min="4" max="6" width="10.28515625" bestFit="1" customWidth="1"/>
    <col min="7" max="7" width="10.28515625" style="62" customWidth="1"/>
    <col min="8" max="8" width="10.28515625" style="62" bestFit="1" customWidth="1"/>
    <col min="9" max="9" width="55.85546875" style="83" customWidth="1"/>
    <col min="10" max="10" width="11" customWidth="1"/>
  </cols>
  <sheetData>
    <row r="1" spans="2:9" ht="13.5" thickBot="1" x14ac:dyDescent="0.25"/>
    <row r="2" spans="2:9" ht="13.5" thickBot="1" x14ac:dyDescent="0.25">
      <c r="B2" s="2" t="s">
        <v>3</v>
      </c>
      <c r="C2" s="3" t="s">
        <v>0</v>
      </c>
      <c r="D2" s="13" t="s">
        <v>1</v>
      </c>
      <c r="E2" s="3" t="s">
        <v>4</v>
      </c>
      <c r="F2" s="4" t="s">
        <v>2</v>
      </c>
      <c r="G2" s="65" t="s">
        <v>65</v>
      </c>
      <c r="H2" s="66" t="s">
        <v>66</v>
      </c>
      <c r="I2" s="84" t="s">
        <v>68</v>
      </c>
    </row>
    <row r="3" spans="2:9" x14ac:dyDescent="0.2">
      <c r="B3" s="8">
        <v>38718</v>
      </c>
      <c r="C3" s="9" t="s">
        <v>5</v>
      </c>
      <c r="D3" s="14"/>
      <c r="E3" s="10"/>
      <c r="F3" s="50">
        <v>877.9</v>
      </c>
      <c r="G3" s="67"/>
      <c r="H3" s="68"/>
      <c r="I3" s="85"/>
    </row>
    <row r="4" spans="2:9" x14ac:dyDescent="0.2">
      <c r="B4" s="8">
        <v>39098</v>
      </c>
      <c r="C4" s="9" t="s">
        <v>19</v>
      </c>
      <c r="D4" s="14"/>
      <c r="E4" s="10">
        <v>47.99</v>
      </c>
      <c r="F4" s="49">
        <f t="shared" ref="F4:F58" si="0">F3+D4-E4</f>
        <v>829.91</v>
      </c>
      <c r="G4" s="69"/>
      <c r="H4" s="70"/>
      <c r="I4" s="86"/>
    </row>
    <row r="5" spans="2:9" x14ac:dyDescent="0.2">
      <c r="B5" s="8">
        <v>39100</v>
      </c>
      <c r="C5" s="9" t="s">
        <v>21</v>
      </c>
      <c r="D5" s="14">
        <f>'Marathon 2007'!C4</f>
        <v>50</v>
      </c>
      <c r="E5" s="7"/>
      <c r="F5" s="49">
        <f t="shared" si="0"/>
        <v>879.91</v>
      </c>
      <c r="G5" s="69"/>
      <c r="H5" s="70"/>
      <c r="I5" s="86"/>
    </row>
    <row r="6" spans="2:9" x14ac:dyDescent="0.2">
      <c r="B6" s="8">
        <v>39104</v>
      </c>
      <c r="C6" s="9" t="s">
        <v>20</v>
      </c>
      <c r="D6" s="14">
        <f>'Rotterdam 2007'!C4</f>
        <v>400</v>
      </c>
      <c r="E6" s="7"/>
      <c r="F6" s="49">
        <f t="shared" si="0"/>
        <v>1279.9099999999999</v>
      </c>
      <c r="G6" s="69"/>
      <c r="H6" s="70"/>
      <c r="I6" s="86"/>
    </row>
    <row r="7" spans="2:9" x14ac:dyDescent="0.2">
      <c r="B7" s="5">
        <v>39113</v>
      </c>
      <c r="C7" s="55" t="s">
        <v>29</v>
      </c>
      <c r="D7" s="15"/>
      <c r="E7" s="7">
        <v>56</v>
      </c>
      <c r="F7" s="49">
        <f t="shared" si="0"/>
        <v>1223.9099999999999</v>
      </c>
      <c r="G7" s="69"/>
      <c r="H7" s="70"/>
      <c r="I7" s="86"/>
    </row>
    <row r="8" spans="2:9" x14ac:dyDescent="0.2">
      <c r="B8" s="5">
        <v>39118</v>
      </c>
      <c r="C8" s="55" t="s">
        <v>22</v>
      </c>
      <c r="D8" s="15">
        <f>'Rotterdam 2007'!C5</f>
        <v>1075</v>
      </c>
      <c r="E8" s="7"/>
      <c r="F8" s="49">
        <f t="shared" si="0"/>
        <v>2298.91</v>
      </c>
      <c r="G8" s="69"/>
      <c r="H8" s="70"/>
      <c r="I8" s="86"/>
    </row>
    <row r="9" spans="2:9" x14ac:dyDescent="0.2">
      <c r="B9" s="5">
        <v>39122</v>
      </c>
      <c r="C9" s="6" t="s">
        <v>15</v>
      </c>
      <c r="D9" s="15">
        <f>'Marathon 2007'!C3</f>
        <v>2000</v>
      </c>
      <c r="E9" s="7"/>
      <c r="F9" s="49">
        <f t="shared" si="0"/>
        <v>4298.91</v>
      </c>
      <c r="G9" s="69"/>
      <c r="H9" s="70"/>
      <c r="I9" s="86"/>
    </row>
    <row r="10" spans="2:9" x14ac:dyDescent="0.2">
      <c r="B10" s="5">
        <v>39122</v>
      </c>
      <c r="C10" s="6" t="s">
        <v>25</v>
      </c>
      <c r="D10" s="15"/>
      <c r="E10" s="7">
        <f>'Rotterdam 2007'!F4</f>
        <v>680</v>
      </c>
      <c r="F10" s="49">
        <f t="shared" si="0"/>
        <v>3618.91</v>
      </c>
      <c r="G10" s="69"/>
      <c r="H10" s="70"/>
      <c r="I10" s="86"/>
    </row>
    <row r="11" spans="2:9" x14ac:dyDescent="0.2">
      <c r="B11" s="5">
        <v>39136</v>
      </c>
      <c r="C11" s="6" t="str">
        <f>'Marathon 2007'!B5</f>
        <v>Online Entries 2</v>
      </c>
      <c r="D11" s="15">
        <f>'Marathon 2007'!C5</f>
        <v>109</v>
      </c>
      <c r="E11" s="7"/>
      <c r="F11" s="49">
        <f t="shared" si="0"/>
        <v>3727.91</v>
      </c>
      <c r="G11" s="69"/>
      <c r="H11" s="70"/>
      <c r="I11" s="86"/>
    </row>
    <row r="12" spans="2:9" x14ac:dyDescent="0.2">
      <c r="B12" s="5">
        <v>39142</v>
      </c>
      <c r="C12" s="6" t="s">
        <v>28</v>
      </c>
      <c r="D12" s="15"/>
      <c r="E12" s="7">
        <v>6.94</v>
      </c>
      <c r="F12" s="49">
        <f t="shared" si="0"/>
        <v>3720.97</v>
      </c>
      <c r="G12" s="69"/>
      <c r="H12" s="70"/>
      <c r="I12" s="86"/>
    </row>
    <row r="13" spans="2:9" x14ac:dyDescent="0.2">
      <c r="B13" s="5">
        <v>39153</v>
      </c>
      <c r="C13" s="1" t="s">
        <v>31</v>
      </c>
      <c r="D13" s="16">
        <v>10</v>
      </c>
      <c r="E13" s="7"/>
      <c r="F13" s="49">
        <f t="shared" si="0"/>
        <v>3730.97</v>
      </c>
      <c r="G13" s="69"/>
      <c r="H13" s="70"/>
      <c r="I13" s="86"/>
    </row>
    <row r="14" spans="2:9" x14ac:dyDescent="0.2">
      <c r="B14" s="5">
        <v>39163</v>
      </c>
      <c r="C14" s="1" t="str">
        <f>'Marathon 2007'!B7</f>
        <v>Online Entries 3</v>
      </c>
      <c r="D14" s="16">
        <f>'Marathon 2007'!C7</f>
        <v>158</v>
      </c>
      <c r="E14" s="7"/>
      <c r="F14" s="49">
        <f t="shared" si="0"/>
        <v>3888.97</v>
      </c>
      <c r="G14" s="69"/>
      <c r="H14" s="70"/>
      <c r="I14" s="86"/>
    </row>
    <row r="15" spans="2:9" x14ac:dyDescent="0.2">
      <c r="B15" s="5">
        <v>39167</v>
      </c>
      <c r="C15" s="6" t="s">
        <v>33</v>
      </c>
      <c r="D15" s="15"/>
      <c r="E15" s="7">
        <v>1000</v>
      </c>
      <c r="F15" s="49">
        <f t="shared" si="0"/>
        <v>2888.97</v>
      </c>
      <c r="G15" s="69"/>
      <c r="H15" s="70"/>
      <c r="I15" s="86"/>
    </row>
    <row r="16" spans="2:9" ht="13.5" thickBot="1" x14ac:dyDescent="0.25">
      <c r="B16" s="5">
        <v>39168</v>
      </c>
      <c r="C16" s="6" t="s">
        <v>34</v>
      </c>
      <c r="D16" s="15"/>
      <c r="E16" s="7">
        <v>7.5</v>
      </c>
      <c r="F16" s="49">
        <f t="shared" si="0"/>
        <v>2881.47</v>
      </c>
      <c r="G16" s="75"/>
      <c r="H16" s="76"/>
      <c r="I16" s="87"/>
    </row>
    <row r="17" spans="2:11" ht="13.5" thickBot="1" x14ac:dyDescent="0.25">
      <c r="B17" s="5">
        <v>39174</v>
      </c>
      <c r="C17" s="6" t="str">
        <f>'Marathon 2007'!B6</f>
        <v>Entries 1</v>
      </c>
      <c r="D17" s="15">
        <f>'Marathon 2007'!C6</f>
        <v>494</v>
      </c>
      <c r="E17" s="7"/>
      <c r="F17" s="49">
        <f t="shared" si="0"/>
        <v>3375.47</v>
      </c>
      <c r="G17" s="79">
        <f>3389.91</f>
        <v>3389.91</v>
      </c>
      <c r="H17" s="80">
        <f>G17-F17</f>
        <v>14.440000000000055</v>
      </c>
      <c r="I17" s="88" t="s">
        <v>67</v>
      </c>
    </row>
    <row r="18" spans="2:11" x14ac:dyDescent="0.2">
      <c r="B18" s="5">
        <v>39189</v>
      </c>
      <c r="C18" s="6" t="str">
        <f>'Marathon 2007'!B15</f>
        <v>Online Entries 4</v>
      </c>
      <c r="D18" s="15">
        <f>'Marathon 2007'!C15</f>
        <v>350</v>
      </c>
      <c r="E18" s="7"/>
      <c r="F18" s="49">
        <f t="shared" si="0"/>
        <v>3725.47</v>
      </c>
      <c r="G18" s="77"/>
      <c r="H18" s="78"/>
      <c r="I18" s="89"/>
    </row>
    <row r="19" spans="2:11" x14ac:dyDescent="0.2">
      <c r="B19" s="5">
        <v>39199</v>
      </c>
      <c r="C19" s="6" t="s">
        <v>72</v>
      </c>
      <c r="D19" s="15">
        <f>63</f>
        <v>63</v>
      </c>
      <c r="E19" s="7"/>
      <c r="F19" s="49">
        <f t="shared" si="0"/>
        <v>3788.47</v>
      </c>
      <c r="G19" s="69"/>
      <c r="H19" s="70"/>
      <c r="I19" s="86"/>
    </row>
    <row r="20" spans="2:11" x14ac:dyDescent="0.2">
      <c r="B20" s="5">
        <v>39199</v>
      </c>
      <c r="C20" s="6" t="str">
        <f>'Marathon 2007'!H25</f>
        <v>Sepilok Orangutangs Charity Donation</v>
      </c>
      <c r="D20" s="15"/>
      <c r="E20" s="7">
        <f>'Marathon 2007'!I25</f>
        <v>350</v>
      </c>
      <c r="F20" s="49">
        <f t="shared" si="0"/>
        <v>3438.47</v>
      </c>
      <c r="G20" s="69"/>
      <c r="H20" s="70"/>
      <c r="I20" s="86"/>
    </row>
    <row r="21" spans="2:11" x14ac:dyDescent="0.2">
      <c r="B21" s="5">
        <v>39204</v>
      </c>
      <c r="C21" s="6" t="str">
        <f>'Marathon 2007'!B19</f>
        <v>Online Entries 5</v>
      </c>
      <c r="D21" s="15">
        <f>'Marathon 2007'!C19</f>
        <v>368</v>
      </c>
      <c r="E21" s="7"/>
      <c r="F21" s="49">
        <f t="shared" si="0"/>
        <v>3806.47</v>
      </c>
      <c r="G21" s="69"/>
      <c r="H21" s="70"/>
      <c r="I21" s="86"/>
    </row>
    <row r="22" spans="2:11" x14ac:dyDescent="0.2">
      <c r="B22" s="5">
        <v>39206</v>
      </c>
      <c r="C22" s="6" t="s">
        <v>71</v>
      </c>
      <c r="D22" s="15">
        <v>50</v>
      </c>
      <c r="E22" s="7"/>
      <c r="F22" s="49">
        <f t="shared" si="0"/>
        <v>3856.47</v>
      </c>
      <c r="G22" s="69"/>
      <c r="H22" s="113"/>
      <c r="I22" s="86"/>
    </row>
    <row r="23" spans="2:11" x14ac:dyDescent="0.2">
      <c r="B23" s="5">
        <v>39206</v>
      </c>
      <c r="C23" s="6" t="s">
        <v>104</v>
      </c>
      <c r="D23" s="15">
        <f>'Marathon 2007'!C8</f>
        <v>518</v>
      </c>
      <c r="E23" s="7"/>
      <c r="F23" s="49">
        <f t="shared" si="0"/>
        <v>4374.4699999999993</v>
      </c>
      <c r="G23" s="69"/>
      <c r="H23" s="113"/>
      <c r="I23" s="86" t="s">
        <v>341</v>
      </c>
    </row>
    <row r="24" spans="2:11" x14ac:dyDescent="0.2">
      <c r="B24" s="5">
        <v>39206</v>
      </c>
      <c r="C24" s="6" t="s">
        <v>169</v>
      </c>
      <c r="D24" s="15"/>
      <c r="E24" s="7">
        <v>295</v>
      </c>
      <c r="F24" s="49">
        <f t="shared" si="0"/>
        <v>4079.4699999999993</v>
      </c>
      <c r="G24" s="69"/>
      <c r="H24" s="70"/>
      <c r="I24" s="86"/>
    </row>
    <row r="25" spans="2:11" x14ac:dyDescent="0.2">
      <c r="B25" s="5">
        <v>39206</v>
      </c>
      <c r="C25" s="6" t="s">
        <v>168</v>
      </c>
      <c r="D25" s="15"/>
      <c r="E25" s="7">
        <v>10</v>
      </c>
      <c r="F25" s="49">
        <f t="shared" si="0"/>
        <v>4069.4699999999993</v>
      </c>
      <c r="G25" s="69"/>
      <c r="H25" s="70"/>
      <c r="I25" s="86"/>
    </row>
    <row r="26" spans="2:11" x14ac:dyDescent="0.2">
      <c r="B26" s="5">
        <v>39206</v>
      </c>
      <c r="C26" s="6" t="s">
        <v>125</v>
      </c>
      <c r="D26" s="15"/>
      <c r="E26" s="7">
        <v>10</v>
      </c>
      <c r="F26" s="49">
        <f t="shared" si="0"/>
        <v>4059.4699999999993</v>
      </c>
      <c r="G26" s="69"/>
      <c r="H26" s="70"/>
      <c r="I26" s="86"/>
    </row>
    <row r="27" spans="2:11" ht="13.5" thickBot="1" x14ac:dyDescent="0.25">
      <c r="B27" s="5">
        <v>39206</v>
      </c>
      <c r="C27" s="6" t="s">
        <v>126</v>
      </c>
      <c r="D27" s="15"/>
      <c r="E27" s="7">
        <v>25</v>
      </c>
      <c r="F27" s="49">
        <f t="shared" si="0"/>
        <v>4034.4699999999993</v>
      </c>
      <c r="H27" s="70"/>
      <c r="I27" s="86"/>
      <c r="J27" s="53"/>
      <c r="K27" s="53"/>
    </row>
    <row r="28" spans="2:11" ht="13.5" thickBot="1" x14ac:dyDescent="0.25">
      <c r="B28" s="5">
        <v>39206</v>
      </c>
      <c r="C28" s="6" t="s">
        <v>217</v>
      </c>
      <c r="D28" s="15"/>
      <c r="E28" s="7">
        <v>10</v>
      </c>
      <c r="F28" s="49">
        <f t="shared" si="0"/>
        <v>4024.4699999999993</v>
      </c>
      <c r="G28" s="79">
        <v>3996.47</v>
      </c>
      <c r="H28" s="82">
        <f>G28-F21</f>
        <v>190</v>
      </c>
      <c r="I28" s="90"/>
      <c r="J28" s="53"/>
      <c r="K28" s="53"/>
    </row>
    <row r="29" spans="2:11" x14ac:dyDescent="0.2">
      <c r="B29" s="5">
        <v>39213</v>
      </c>
      <c r="C29" s="6" t="str">
        <f>'Marathon 2007'!B16</f>
        <v>Entries 3</v>
      </c>
      <c r="D29" s="15">
        <f>'Marathon 2007'!C16</f>
        <v>623</v>
      </c>
      <c r="E29" s="7"/>
      <c r="F29" s="49">
        <f t="shared" si="0"/>
        <v>4647.4699999999993</v>
      </c>
      <c r="G29" s="71"/>
      <c r="H29" s="81"/>
      <c r="I29" s="91"/>
      <c r="J29" s="53"/>
      <c r="K29" s="53"/>
    </row>
    <row r="30" spans="2:11" ht="13.5" thickBot="1" x14ac:dyDescent="0.25">
      <c r="B30" s="5">
        <v>39227</v>
      </c>
      <c r="C30" s="6" t="str">
        <f>'Marathon 2007'!B17</f>
        <v>Entries 4</v>
      </c>
      <c r="D30" s="15">
        <f>'Marathon 2007'!C17</f>
        <v>613</v>
      </c>
      <c r="E30" s="7"/>
      <c r="F30" s="49">
        <f t="shared" si="0"/>
        <v>5260.4699999999993</v>
      </c>
      <c r="G30" s="71"/>
      <c r="H30" s="72"/>
      <c r="I30" s="92"/>
      <c r="J30" s="53"/>
      <c r="K30" s="53"/>
    </row>
    <row r="31" spans="2:11" ht="13.5" thickBot="1" x14ac:dyDescent="0.25">
      <c r="B31" s="5">
        <v>39244</v>
      </c>
      <c r="C31" s="6" t="str">
        <f>'Marathon 2007'!B18</f>
        <v>Entries 5</v>
      </c>
      <c r="D31" s="121">
        <f>'Marathon 2007'!C18</f>
        <v>851.5</v>
      </c>
      <c r="E31" s="7"/>
      <c r="F31" s="49">
        <f t="shared" si="0"/>
        <v>6111.9699999999993</v>
      </c>
      <c r="G31" s="79">
        <v>5260.47</v>
      </c>
      <c r="H31" s="82">
        <f>G31-F30</f>
        <v>0</v>
      </c>
      <c r="I31" s="90" t="s">
        <v>274</v>
      </c>
      <c r="J31" s="53"/>
      <c r="K31" s="53"/>
    </row>
    <row r="32" spans="2:11" x14ac:dyDescent="0.2">
      <c r="B32" s="5">
        <v>39254</v>
      </c>
      <c r="C32" s="6" t="str">
        <f>'Marathon 2007'!B22</f>
        <v>Online Entries 6</v>
      </c>
      <c r="D32" s="121">
        <f>'Marathon 2007'!C22</f>
        <v>1059</v>
      </c>
      <c r="E32" s="7"/>
      <c r="F32" s="49">
        <f t="shared" si="0"/>
        <v>7170.9699999999993</v>
      </c>
      <c r="G32" s="114"/>
      <c r="H32" s="115"/>
      <c r="I32" s="116"/>
      <c r="J32" s="53"/>
      <c r="K32" s="53"/>
    </row>
    <row r="33" spans="2:11" x14ac:dyDescent="0.2">
      <c r="B33" s="5">
        <v>39257</v>
      </c>
      <c r="C33" s="6" t="s">
        <v>350</v>
      </c>
      <c r="D33" s="15"/>
      <c r="E33" s="122">
        <v>148</v>
      </c>
      <c r="F33" s="49">
        <f t="shared" si="0"/>
        <v>7022.9699999999993</v>
      </c>
      <c r="G33" s="114"/>
      <c r="H33" s="115"/>
      <c r="I33" s="116"/>
      <c r="J33" s="53"/>
      <c r="K33" s="53"/>
    </row>
    <row r="34" spans="2:11" x14ac:dyDescent="0.2">
      <c r="B34" s="5">
        <v>39257</v>
      </c>
      <c r="C34" s="6" t="s">
        <v>349</v>
      </c>
      <c r="D34" s="15"/>
      <c r="E34" s="122">
        <v>125</v>
      </c>
      <c r="F34" s="49">
        <f t="shared" si="0"/>
        <v>6897.9699999999993</v>
      </c>
      <c r="G34" s="114"/>
      <c r="H34" s="115"/>
      <c r="I34" s="116"/>
      <c r="J34" s="53"/>
      <c r="K34" s="53"/>
    </row>
    <row r="35" spans="2:11" x14ac:dyDescent="0.2">
      <c r="B35" s="5">
        <v>39258</v>
      </c>
      <c r="C35" s="6" t="str">
        <f>'Marathon 2007'!B20</f>
        <v>Entries 6</v>
      </c>
      <c r="D35" s="121">
        <f>'Marathon 2007'!C20</f>
        <v>728</v>
      </c>
      <c r="E35" s="7"/>
      <c r="F35" s="49">
        <f t="shared" si="0"/>
        <v>7625.9699999999993</v>
      </c>
      <c r="G35" s="71"/>
      <c r="H35" s="72"/>
      <c r="I35" s="93"/>
      <c r="J35" s="53"/>
      <c r="K35" s="53"/>
    </row>
    <row r="36" spans="2:11" x14ac:dyDescent="0.2">
      <c r="B36" s="5">
        <v>39260</v>
      </c>
      <c r="C36" s="6" t="s">
        <v>322</v>
      </c>
      <c r="D36" s="15"/>
      <c r="E36" s="122">
        <v>750</v>
      </c>
      <c r="F36" s="49">
        <f t="shared" si="0"/>
        <v>6875.9699999999993</v>
      </c>
      <c r="G36" s="71"/>
      <c r="H36" s="72"/>
      <c r="I36" s="92"/>
      <c r="J36" s="53"/>
      <c r="K36" s="53"/>
    </row>
    <row r="37" spans="2:11" x14ac:dyDescent="0.2">
      <c r="B37" s="5">
        <v>39260</v>
      </c>
      <c r="C37" s="6" t="s">
        <v>328</v>
      </c>
      <c r="D37" s="15"/>
      <c r="E37" s="122">
        <v>500</v>
      </c>
      <c r="F37" s="49">
        <f t="shared" si="0"/>
        <v>6375.9699999999993</v>
      </c>
      <c r="G37" s="71"/>
      <c r="H37" s="72"/>
      <c r="I37" s="92"/>
      <c r="J37" s="53"/>
      <c r="K37" s="53"/>
    </row>
    <row r="38" spans="2:11" x14ac:dyDescent="0.2">
      <c r="B38" s="5">
        <v>39260</v>
      </c>
      <c r="C38" s="6" t="s">
        <v>329</v>
      </c>
      <c r="D38" s="15"/>
      <c r="E38" s="122">
        <v>750</v>
      </c>
      <c r="F38" s="49">
        <f t="shared" si="0"/>
        <v>5625.9699999999993</v>
      </c>
      <c r="G38" s="71"/>
      <c r="H38" s="72"/>
      <c r="I38" s="92"/>
      <c r="J38" s="53"/>
      <c r="K38" s="53"/>
    </row>
    <row r="39" spans="2:11" x14ac:dyDescent="0.2">
      <c r="B39" s="5">
        <v>39260</v>
      </c>
      <c r="C39" s="6" t="s">
        <v>321</v>
      </c>
      <c r="D39" s="15"/>
      <c r="E39" s="122">
        <v>750</v>
      </c>
      <c r="F39" s="49">
        <f t="shared" si="0"/>
        <v>4875.9699999999993</v>
      </c>
      <c r="G39" s="71"/>
      <c r="H39" s="72"/>
      <c r="I39" s="94"/>
      <c r="J39" s="53"/>
      <c r="K39" s="53"/>
    </row>
    <row r="40" spans="2:11" x14ac:dyDescent="0.2">
      <c r="B40" s="5">
        <v>39260</v>
      </c>
      <c r="C40" s="6" t="s">
        <v>312</v>
      </c>
      <c r="D40" s="15"/>
      <c r="E40" s="7">
        <v>250</v>
      </c>
      <c r="F40" s="49">
        <f t="shared" si="0"/>
        <v>4625.9699999999993</v>
      </c>
      <c r="G40" s="71"/>
      <c r="H40" s="72"/>
      <c r="I40" s="94"/>
      <c r="J40" s="53"/>
      <c r="K40" s="53"/>
    </row>
    <row r="41" spans="2:11" x14ac:dyDescent="0.2">
      <c r="B41" s="5">
        <v>39260</v>
      </c>
      <c r="C41" s="6" t="s">
        <v>325</v>
      </c>
      <c r="D41" s="15"/>
      <c r="E41" s="122">
        <v>250</v>
      </c>
      <c r="F41" s="49">
        <f t="shared" si="0"/>
        <v>4375.9699999999993</v>
      </c>
      <c r="G41" s="71"/>
      <c r="H41" s="72"/>
      <c r="I41" s="93"/>
      <c r="J41" s="53"/>
      <c r="K41" s="53"/>
    </row>
    <row r="42" spans="2:11" x14ac:dyDescent="0.2">
      <c r="B42" s="5">
        <v>39260</v>
      </c>
      <c r="C42" s="6" t="s">
        <v>320</v>
      </c>
      <c r="D42" s="15"/>
      <c r="E42" s="122">
        <v>750</v>
      </c>
      <c r="F42" s="49">
        <f t="shared" si="0"/>
        <v>3625.9699999999993</v>
      </c>
      <c r="G42" s="71"/>
      <c r="H42" s="72"/>
      <c r="I42" s="92"/>
      <c r="J42" s="53"/>
      <c r="K42" s="53"/>
    </row>
    <row r="43" spans="2:11" ht="13.5" thickBot="1" x14ac:dyDescent="0.25">
      <c r="B43" s="5">
        <v>39260</v>
      </c>
      <c r="C43" s="9" t="s">
        <v>333</v>
      </c>
      <c r="D43" s="14"/>
      <c r="E43" s="123">
        <v>250</v>
      </c>
      <c r="F43" s="49">
        <f t="shared" si="0"/>
        <v>3375.9699999999993</v>
      </c>
      <c r="G43" s="117"/>
      <c r="H43" s="118"/>
      <c r="I43" s="119"/>
      <c r="J43" s="53"/>
      <c r="K43" s="53"/>
    </row>
    <row r="44" spans="2:11" ht="13.5" thickBot="1" x14ac:dyDescent="0.25">
      <c r="B44" s="5">
        <v>39272</v>
      </c>
      <c r="C44" s="6" t="s">
        <v>343</v>
      </c>
      <c r="D44" s="15"/>
      <c r="E44" s="122">
        <f>'Marathon 2007'!F23</f>
        <v>16.690000000000001</v>
      </c>
      <c r="F44" s="49">
        <f t="shared" si="0"/>
        <v>3359.2799999999993</v>
      </c>
      <c r="G44" s="79">
        <v>7625.97</v>
      </c>
      <c r="H44" s="82">
        <f>G44-F43</f>
        <v>4250.0000000000009</v>
      </c>
      <c r="I44" s="90" t="s">
        <v>353</v>
      </c>
      <c r="J44" s="53"/>
      <c r="K44" s="53"/>
    </row>
    <row r="45" spans="2:11" x14ac:dyDescent="0.2">
      <c r="B45" s="5">
        <v>39272</v>
      </c>
      <c r="C45" s="6" t="s">
        <v>344</v>
      </c>
      <c r="D45" s="15"/>
      <c r="E45" s="122">
        <f>'Marathon 2007'!F24</f>
        <v>137.5</v>
      </c>
      <c r="F45" s="49">
        <f t="shared" si="0"/>
        <v>3221.7799999999993</v>
      </c>
      <c r="G45" s="120"/>
      <c r="H45" s="81"/>
      <c r="I45" s="91"/>
      <c r="J45" s="53"/>
      <c r="K45" s="53"/>
    </row>
    <row r="46" spans="2:11" x14ac:dyDescent="0.2">
      <c r="B46" s="5">
        <v>39281</v>
      </c>
      <c r="C46" s="6" t="s">
        <v>347</v>
      </c>
      <c r="D46" s="15"/>
      <c r="E46" s="122">
        <v>70.5</v>
      </c>
      <c r="F46" s="49">
        <f t="shared" si="0"/>
        <v>3151.2799999999993</v>
      </c>
      <c r="G46" s="71"/>
      <c r="H46" s="72"/>
      <c r="I46" s="92"/>
      <c r="J46" s="53"/>
      <c r="K46" s="53"/>
    </row>
    <row r="47" spans="2:11" ht="13.5" thickBot="1" x14ac:dyDescent="0.25">
      <c r="B47" s="5">
        <v>39283</v>
      </c>
      <c r="C47" s="6" t="str">
        <f>'Marathon 2007'!B23</f>
        <v>Online Entries 7</v>
      </c>
      <c r="D47" s="121">
        <f>'Marathon 2007'!C23</f>
        <v>671</v>
      </c>
      <c r="E47" s="7"/>
      <c r="F47" s="49">
        <f t="shared" si="0"/>
        <v>3822.2799999999993</v>
      </c>
      <c r="G47" s="71"/>
      <c r="H47" s="72"/>
      <c r="I47" s="92"/>
      <c r="J47" s="53"/>
      <c r="K47" s="53"/>
    </row>
    <row r="48" spans="2:11" ht="13.5" thickBot="1" x14ac:dyDescent="0.25">
      <c r="B48" s="5">
        <v>39339</v>
      </c>
      <c r="C48" s="6" t="s">
        <v>354</v>
      </c>
      <c r="D48" s="15"/>
      <c r="E48" s="122">
        <v>90</v>
      </c>
      <c r="F48" s="49">
        <f t="shared" si="0"/>
        <v>3732.2799999999993</v>
      </c>
      <c r="G48" s="79">
        <v>4959.78</v>
      </c>
      <c r="H48" s="82">
        <f>G48-F47</f>
        <v>1137.5000000000005</v>
      </c>
      <c r="I48" s="90" t="s">
        <v>352</v>
      </c>
      <c r="J48" s="53"/>
      <c r="K48" s="53"/>
    </row>
    <row r="49" spans="2:11" ht="13.5" thickBot="1" x14ac:dyDescent="0.25">
      <c r="B49" s="5">
        <v>40073</v>
      </c>
      <c r="C49" s="6" t="s">
        <v>355</v>
      </c>
      <c r="D49" s="121">
        <v>150</v>
      </c>
      <c r="E49" s="7"/>
      <c r="F49" s="49">
        <f t="shared" si="0"/>
        <v>3882.2799999999993</v>
      </c>
      <c r="G49" s="79">
        <v>4072.28</v>
      </c>
      <c r="H49" s="82">
        <f>G49-F47</f>
        <v>250.00000000000091</v>
      </c>
      <c r="I49" s="90" t="s">
        <v>351</v>
      </c>
      <c r="J49" s="63"/>
      <c r="K49" s="53"/>
    </row>
    <row r="50" spans="2:11" ht="13.5" thickBot="1" x14ac:dyDescent="0.25">
      <c r="B50" s="5">
        <v>39342</v>
      </c>
      <c r="C50" s="6" t="s">
        <v>356</v>
      </c>
      <c r="D50" s="15"/>
      <c r="E50" s="122">
        <v>119.14</v>
      </c>
      <c r="F50" s="49">
        <f t="shared" si="0"/>
        <v>3763.1399999999994</v>
      </c>
      <c r="G50" s="71"/>
      <c r="H50" s="72"/>
      <c r="I50" s="93"/>
      <c r="J50" s="64"/>
      <c r="K50" s="53"/>
    </row>
    <row r="51" spans="2:11" ht="13.5" thickBot="1" x14ac:dyDescent="0.25">
      <c r="B51" s="124">
        <v>39363</v>
      </c>
      <c r="C51" s="125" t="s">
        <v>357</v>
      </c>
      <c r="D51" s="138">
        <v>976.6</v>
      </c>
      <c r="E51" s="131"/>
      <c r="F51" s="49">
        <f t="shared" si="0"/>
        <v>4739.74</v>
      </c>
      <c r="G51" s="79">
        <v>4013.14</v>
      </c>
      <c r="H51" s="82">
        <f>G51-F50</f>
        <v>250.00000000000045</v>
      </c>
      <c r="I51" s="90" t="s">
        <v>358</v>
      </c>
      <c r="J51" s="64"/>
      <c r="K51" s="53"/>
    </row>
    <row r="52" spans="2:11" ht="13.5" thickBot="1" x14ac:dyDescent="0.25">
      <c r="B52" s="124">
        <v>39398</v>
      </c>
      <c r="C52" s="125" t="s">
        <v>365</v>
      </c>
      <c r="D52" s="130"/>
      <c r="E52" s="139">
        <v>500</v>
      </c>
      <c r="F52" s="49">
        <f t="shared" si="0"/>
        <v>4239.74</v>
      </c>
      <c r="G52" s="79">
        <v>4989.74</v>
      </c>
      <c r="H52" s="82">
        <v>250</v>
      </c>
      <c r="I52" s="90" t="s">
        <v>361</v>
      </c>
      <c r="J52" s="53"/>
      <c r="K52" s="53"/>
    </row>
    <row r="53" spans="2:11" x14ac:dyDescent="0.2">
      <c r="B53" s="124">
        <v>39398</v>
      </c>
      <c r="C53" s="125" t="s">
        <v>362</v>
      </c>
      <c r="D53" s="130"/>
      <c r="E53" s="139">
        <v>500</v>
      </c>
      <c r="F53" s="49">
        <f t="shared" si="0"/>
        <v>3739.74</v>
      </c>
      <c r="G53" s="71"/>
      <c r="H53" s="72"/>
      <c r="I53" s="92"/>
      <c r="J53" s="53"/>
      <c r="K53" s="53"/>
    </row>
    <row r="54" spans="2:11" x14ac:dyDescent="0.2">
      <c r="B54" s="124">
        <v>39398</v>
      </c>
      <c r="C54" s="125" t="s">
        <v>369</v>
      </c>
      <c r="D54" s="130"/>
      <c r="E54" s="139">
        <v>500</v>
      </c>
      <c r="F54" s="49">
        <f t="shared" si="0"/>
        <v>3239.74</v>
      </c>
      <c r="G54" s="71"/>
      <c r="H54" s="72"/>
      <c r="I54" s="92"/>
      <c r="J54" s="53"/>
      <c r="K54" s="53"/>
    </row>
    <row r="55" spans="2:11" x14ac:dyDescent="0.2">
      <c r="B55" s="124">
        <v>39398</v>
      </c>
      <c r="C55" s="6" t="s">
        <v>364</v>
      </c>
      <c r="D55" s="130"/>
      <c r="E55" s="139">
        <v>21.78</v>
      </c>
      <c r="F55" s="49">
        <f t="shared" si="0"/>
        <v>3217.9599999999996</v>
      </c>
      <c r="G55" s="71"/>
      <c r="H55" s="72"/>
      <c r="I55" s="92"/>
      <c r="J55" s="53"/>
      <c r="K55" s="53"/>
    </row>
    <row r="56" spans="2:11" ht="13.5" thickBot="1" x14ac:dyDescent="0.25">
      <c r="B56" s="124">
        <v>39399</v>
      </c>
      <c r="C56" s="6" t="s">
        <v>366</v>
      </c>
      <c r="D56" s="130"/>
      <c r="E56" s="139">
        <v>1000</v>
      </c>
      <c r="F56" s="49">
        <f t="shared" si="0"/>
        <v>2217.9599999999996</v>
      </c>
      <c r="G56" s="71"/>
      <c r="H56" s="72"/>
      <c r="I56" s="92"/>
      <c r="J56" s="53"/>
      <c r="K56" s="53"/>
    </row>
    <row r="57" spans="2:11" ht="13.5" thickBot="1" x14ac:dyDescent="0.25">
      <c r="B57" s="124">
        <v>39415</v>
      </c>
      <c r="C57" s="125" t="s">
        <v>367</v>
      </c>
      <c r="D57" s="130"/>
      <c r="E57" s="139">
        <v>1720.2</v>
      </c>
      <c r="F57" s="49">
        <f t="shared" si="0"/>
        <v>497.75999999999954</v>
      </c>
      <c r="G57" s="82">
        <v>2967.96</v>
      </c>
      <c r="H57" s="82">
        <f>G57-F57</f>
        <v>2470.2000000000007</v>
      </c>
      <c r="I57" s="90" t="s">
        <v>368</v>
      </c>
      <c r="J57" s="53"/>
      <c r="K57" s="53"/>
    </row>
    <row r="58" spans="2:11" ht="13.5" thickBot="1" x14ac:dyDescent="0.25">
      <c r="B58" s="124"/>
      <c r="C58" s="125"/>
      <c r="D58" s="130"/>
      <c r="E58" s="131"/>
      <c r="F58" s="49">
        <f t="shared" si="0"/>
        <v>497.75999999999954</v>
      </c>
      <c r="G58" s="82">
        <v>747.76</v>
      </c>
      <c r="H58" s="82">
        <f>G58-F58</f>
        <v>250.00000000000045</v>
      </c>
      <c r="I58" s="90" t="s">
        <v>370</v>
      </c>
      <c r="J58" s="53"/>
      <c r="K58" s="53"/>
    </row>
    <row r="59" spans="2:11" x14ac:dyDescent="0.2">
      <c r="B59" s="124"/>
      <c r="C59" s="125"/>
      <c r="D59" s="130"/>
      <c r="E59" s="131"/>
      <c r="F59" s="49"/>
      <c r="G59" s="71"/>
      <c r="H59" s="72"/>
      <c r="I59" s="92"/>
      <c r="J59" s="53"/>
      <c r="K59" s="53"/>
    </row>
    <row r="60" spans="2:11" x14ac:dyDescent="0.2">
      <c r="B60" s="124"/>
      <c r="C60" s="125"/>
      <c r="D60" s="130"/>
      <c r="E60" s="131"/>
      <c r="F60" s="49"/>
      <c r="G60" s="71"/>
      <c r="H60" s="72"/>
      <c r="I60" s="92"/>
      <c r="J60" s="53"/>
      <c r="K60" s="53"/>
    </row>
    <row r="61" spans="2:11" x14ac:dyDescent="0.2">
      <c r="B61" s="124"/>
      <c r="C61" s="125"/>
      <c r="D61" s="130"/>
      <c r="E61" s="131"/>
      <c r="F61" s="49"/>
      <c r="G61" s="71"/>
      <c r="H61" s="72"/>
      <c r="I61" s="92"/>
      <c r="J61" s="53"/>
      <c r="K61" s="53"/>
    </row>
    <row r="62" spans="2:11" x14ac:dyDescent="0.2">
      <c r="B62" s="124"/>
      <c r="C62" s="125"/>
      <c r="D62" s="130"/>
      <c r="E62" s="131"/>
      <c r="F62" s="49"/>
      <c r="G62" s="71"/>
      <c r="H62" s="72"/>
      <c r="I62" s="92"/>
      <c r="J62" s="53"/>
      <c r="K62" s="53"/>
    </row>
    <row r="63" spans="2:11" x14ac:dyDescent="0.2">
      <c r="B63" s="124"/>
      <c r="C63" s="125"/>
      <c r="D63" s="130"/>
      <c r="E63" s="131"/>
      <c r="F63" s="49"/>
      <c r="G63" s="71"/>
      <c r="H63" s="72"/>
      <c r="I63" s="92"/>
      <c r="J63" s="53"/>
      <c r="K63" s="53"/>
    </row>
    <row r="64" spans="2:11" x14ac:dyDescent="0.2">
      <c r="B64" s="124"/>
      <c r="C64" s="125"/>
      <c r="D64" s="130"/>
      <c r="E64" s="131"/>
      <c r="F64" s="49"/>
      <c r="G64" s="71"/>
      <c r="H64" s="72"/>
      <c r="I64" s="92"/>
      <c r="J64" s="53"/>
      <c r="K64" s="53"/>
    </row>
    <row r="65" spans="2:11" x14ac:dyDescent="0.2">
      <c r="B65" s="124"/>
      <c r="C65" s="125"/>
      <c r="D65" s="130"/>
      <c r="E65" s="131"/>
      <c r="F65" s="49"/>
      <c r="G65" s="71"/>
      <c r="H65" s="72"/>
      <c r="I65" s="92"/>
      <c r="J65" s="53"/>
      <c r="K65" s="53"/>
    </row>
    <row r="66" spans="2:11" x14ac:dyDescent="0.2">
      <c r="B66" s="124"/>
      <c r="C66" s="125"/>
      <c r="D66" s="130"/>
      <c r="E66" s="131"/>
      <c r="F66" s="49"/>
      <c r="G66" s="71"/>
      <c r="H66" s="72"/>
      <c r="I66" s="92"/>
      <c r="J66" s="53"/>
      <c r="K66" s="53"/>
    </row>
    <row r="67" spans="2:11" x14ac:dyDescent="0.2">
      <c r="B67" s="124"/>
      <c r="C67" s="125"/>
      <c r="D67" s="130"/>
      <c r="E67" s="131"/>
      <c r="F67" s="49"/>
      <c r="G67" s="71"/>
      <c r="H67" s="72"/>
      <c r="I67" s="92"/>
      <c r="J67" s="53"/>
      <c r="K67" s="53"/>
    </row>
    <row r="68" spans="2:11" x14ac:dyDescent="0.2">
      <c r="B68" s="124"/>
      <c r="C68" s="125"/>
      <c r="D68" s="130"/>
      <c r="E68" s="131"/>
      <c r="F68" s="49"/>
      <c r="G68" s="71"/>
      <c r="H68" s="72"/>
      <c r="I68" s="92"/>
      <c r="J68" s="53"/>
      <c r="K68" s="53"/>
    </row>
    <row r="69" spans="2:11" x14ac:dyDescent="0.2">
      <c r="B69" s="124"/>
      <c r="C69" s="125"/>
      <c r="D69" s="130"/>
      <c r="E69" s="131"/>
      <c r="F69" s="132"/>
      <c r="G69" s="71"/>
      <c r="H69" s="72"/>
      <c r="I69" s="92"/>
      <c r="J69" s="53"/>
      <c r="K69" s="53"/>
    </row>
    <row r="70" spans="2:11" x14ac:dyDescent="0.2">
      <c r="B70" s="124"/>
      <c r="C70" s="125"/>
      <c r="D70" s="130"/>
      <c r="E70" s="131"/>
      <c r="F70" s="132"/>
      <c r="G70" s="71"/>
      <c r="H70" s="72"/>
      <c r="I70" s="92"/>
      <c r="J70" s="53"/>
      <c r="K70" s="53"/>
    </row>
    <row r="71" spans="2:11" x14ac:dyDescent="0.2">
      <c r="B71" s="124"/>
      <c r="C71" s="125"/>
      <c r="D71" s="130"/>
      <c r="E71" s="131"/>
      <c r="F71" s="132"/>
      <c r="G71" s="71"/>
      <c r="H71" s="72"/>
      <c r="I71" s="92"/>
      <c r="J71" s="53"/>
      <c r="K71" s="53"/>
    </row>
    <row r="72" spans="2:11" x14ac:dyDescent="0.2">
      <c r="B72" s="126"/>
      <c r="C72" s="127"/>
      <c r="D72" s="133"/>
      <c r="E72" s="134"/>
      <c r="F72" s="132"/>
      <c r="G72" s="69"/>
      <c r="H72" s="70"/>
      <c r="I72" s="86"/>
    </row>
    <row r="73" spans="2:11" ht="13.5" thickBot="1" x14ac:dyDescent="0.25">
      <c r="B73" s="128"/>
      <c r="C73" s="129"/>
      <c r="D73" s="135"/>
      <c r="E73" s="136"/>
      <c r="F73" s="137"/>
      <c r="G73" s="73"/>
      <c r="H73" s="74"/>
      <c r="I73" s="95"/>
    </row>
  </sheetData>
  <sheetProtection algorithmName="SHA-512" hashValue="Qbv5IfftIGIG9jpKx8+DSQuC8OQNQPzRY+3hnhtoRl4S4ptmrqorosKufY+AEdN9p0W4l3zfh3gzbeFg75JU+A==" saltValue="Sh07vbdGDJySC++TlOUyXg==" spinCount="100000" sheet="1" objects="1" scenarios="1" selectLockedCells="1" selectUnlockedCells="1"/>
  <phoneticPr fontId="0" type="noConversion"/>
  <pageMargins left="0.75" right="0.75" top="1" bottom="1" header="0.5" footer="0.5"/>
  <pageSetup paperSize="9" scale="6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6"/>
  <sheetViews>
    <sheetView zoomScaleNormal="100" zoomScaleSheetLayoutView="100" workbookViewId="0"/>
  </sheetViews>
  <sheetFormatPr defaultRowHeight="12.75" x14ac:dyDescent="0.2"/>
  <cols>
    <col min="2" max="2" width="35.42578125" customWidth="1"/>
    <col min="3" max="3" width="12.140625" customWidth="1"/>
    <col min="5" max="5" width="38.28515625" customWidth="1"/>
    <col min="6" max="7" width="10.28515625" bestFit="1" customWidth="1"/>
    <col min="8" max="8" width="27.5703125" customWidth="1"/>
    <col min="9" max="9" width="10.28515625" customWidth="1"/>
    <col min="10" max="10" width="79.85546875" customWidth="1"/>
  </cols>
  <sheetData>
    <row r="1" spans="2:9" ht="13.5" thickBot="1" x14ac:dyDescent="0.25"/>
    <row r="2" spans="2:9" ht="14.25" thickTop="1" thickBot="1" x14ac:dyDescent="0.25">
      <c r="B2" s="143" t="s">
        <v>6</v>
      </c>
      <c r="C2" s="144"/>
      <c r="D2" s="18"/>
      <c r="E2" s="143" t="s">
        <v>7</v>
      </c>
      <c r="F2" s="144"/>
      <c r="H2" s="143" t="s">
        <v>14</v>
      </c>
      <c r="I2" s="144"/>
    </row>
    <row r="3" spans="2:9" ht="13.5" thickTop="1" x14ac:dyDescent="0.2">
      <c r="B3" s="35" t="s">
        <v>15</v>
      </c>
      <c r="C3" s="43">
        <v>2000</v>
      </c>
      <c r="D3" s="19"/>
      <c r="E3" s="35" t="s">
        <v>106</v>
      </c>
      <c r="F3" s="98">
        <v>2165</v>
      </c>
      <c r="H3" s="35" t="s">
        <v>318</v>
      </c>
      <c r="I3" s="98">
        <v>100</v>
      </c>
    </row>
    <row r="4" spans="2:9" x14ac:dyDescent="0.2">
      <c r="B4" s="35" t="s">
        <v>21</v>
      </c>
      <c r="C4" s="43">
        <v>50</v>
      </c>
      <c r="D4" s="19"/>
      <c r="E4" s="102" t="s">
        <v>105</v>
      </c>
      <c r="F4" s="103">
        <v>1200</v>
      </c>
      <c r="H4" s="35" t="s">
        <v>188</v>
      </c>
      <c r="I4" s="98">
        <v>175</v>
      </c>
    </row>
    <row r="5" spans="2:9" x14ac:dyDescent="0.2">
      <c r="B5" s="35" t="s">
        <v>30</v>
      </c>
      <c r="C5" s="43">
        <f>14+20+75</f>
        <v>109</v>
      </c>
      <c r="D5" s="19"/>
      <c r="E5" s="35" t="s">
        <v>119</v>
      </c>
      <c r="F5" s="98">
        <v>1000</v>
      </c>
      <c r="H5" s="35" t="s">
        <v>335</v>
      </c>
      <c r="I5" s="98">
        <v>100</v>
      </c>
    </row>
    <row r="6" spans="2:9" x14ac:dyDescent="0.2">
      <c r="B6" s="35" t="s">
        <v>63</v>
      </c>
      <c r="C6" s="43">
        <f>C59</f>
        <v>494</v>
      </c>
      <c r="D6" s="19"/>
      <c r="E6" s="35" t="s">
        <v>113</v>
      </c>
      <c r="F6" s="140">
        <v>597.45000000000005</v>
      </c>
      <c r="H6" s="35" t="s">
        <v>311</v>
      </c>
      <c r="I6" s="98">
        <v>50</v>
      </c>
    </row>
    <row r="7" spans="2:9" x14ac:dyDescent="0.2">
      <c r="B7" s="35" t="s">
        <v>64</v>
      </c>
      <c r="C7" s="43">
        <f>28+30+100</f>
        <v>158</v>
      </c>
      <c r="D7" s="19"/>
      <c r="E7" s="35" t="s">
        <v>108</v>
      </c>
      <c r="F7" s="140">
        <f>165+375</f>
        <v>540</v>
      </c>
      <c r="H7" s="35" t="s">
        <v>334</v>
      </c>
      <c r="I7" s="98">
        <v>30</v>
      </c>
    </row>
    <row r="8" spans="2:9" x14ac:dyDescent="0.2">
      <c r="B8" s="35" t="s">
        <v>104</v>
      </c>
      <c r="C8" s="43">
        <f>C93</f>
        <v>518</v>
      </c>
      <c r="D8" s="19"/>
      <c r="E8" s="35" t="s">
        <v>118</v>
      </c>
      <c r="F8" s="140">
        <v>430.95</v>
      </c>
      <c r="H8" s="35" t="s">
        <v>337</v>
      </c>
      <c r="I8" s="98">
        <v>100</v>
      </c>
    </row>
    <row r="9" spans="2:9" ht="13.5" thickBot="1" x14ac:dyDescent="0.25">
      <c r="B9" s="35" t="s">
        <v>109</v>
      </c>
      <c r="C9" s="43">
        <v>1000</v>
      </c>
      <c r="D9" s="19"/>
      <c r="E9" s="35" t="s">
        <v>117</v>
      </c>
      <c r="F9" s="140">
        <v>400</v>
      </c>
      <c r="H9" s="99" t="s">
        <v>342</v>
      </c>
      <c r="I9" s="100">
        <v>21</v>
      </c>
    </row>
    <row r="10" spans="2:9" ht="14.25" thickTop="1" thickBot="1" x14ac:dyDescent="0.25">
      <c r="B10" s="35" t="s">
        <v>110</v>
      </c>
      <c r="C10" s="43">
        <v>1000</v>
      </c>
      <c r="D10" s="19"/>
      <c r="E10" s="35" t="s">
        <v>359</v>
      </c>
      <c r="F10" s="140">
        <v>430.6</v>
      </c>
      <c r="I10" s="107">
        <f>SUM(I3:I9)</f>
        <v>576</v>
      </c>
    </row>
    <row r="11" spans="2:9" ht="13.5" thickTop="1" x14ac:dyDescent="0.2">
      <c r="B11" s="35" t="s">
        <v>111</v>
      </c>
      <c r="C11" s="43">
        <f>F9+F12+F14+F18+F20</f>
        <v>1045</v>
      </c>
      <c r="D11" s="19"/>
      <c r="E11" s="35" t="s">
        <v>114</v>
      </c>
      <c r="F11" s="140">
        <v>285.45</v>
      </c>
    </row>
    <row r="12" spans="2:9" x14ac:dyDescent="0.2">
      <c r="B12" s="35" t="s">
        <v>112</v>
      </c>
      <c r="C12" s="43">
        <v>1200</v>
      </c>
      <c r="D12" s="19"/>
      <c r="E12" s="35" t="s">
        <v>121</v>
      </c>
      <c r="F12" s="140">
        <v>240</v>
      </c>
    </row>
    <row r="13" spans="2:9" x14ac:dyDescent="0.2">
      <c r="B13" s="35" t="s">
        <v>360</v>
      </c>
      <c r="C13" s="43">
        <v>540</v>
      </c>
      <c r="D13" s="19"/>
      <c r="E13" s="35" t="s">
        <v>166</v>
      </c>
      <c r="F13" s="140">
        <v>200.2</v>
      </c>
    </row>
    <row r="14" spans="2:9" x14ac:dyDescent="0.2">
      <c r="B14" s="35" t="s">
        <v>106</v>
      </c>
      <c r="C14" s="43">
        <v>1165</v>
      </c>
      <c r="D14" s="19"/>
      <c r="E14" s="35" t="s">
        <v>120</v>
      </c>
      <c r="F14" s="140">
        <v>195</v>
      </c>
    </row>
    <row r="15" spans="2:9" x14ac:dyDescent="0.2">
      <c r="B15" s="35" t="s">
        <v>124</v>
      </c>
      <c r="C15" s="43">
        <f>200+80+70</f>
        <v>350</v>
      </c>
      <c r="D15" s="19"/>
      <c r="E15" s="35" t="s">
        <v>318</v>
      </c>
      <c r="F15" s="140">
        <v>148</v>
      </c>
    </row>
    <row r="16" spans="2:9" x14ac:dyDescent="0.2">
      <c r="B16" s="35" t="s">
        <v>165</v>
      </c>
      <c r="C16" s="43">
        <f>C136</f>
        <v>623</v>
      </c>
      <c r="D16" s="19"/>
      <c r="E16" s="35"/>
      <c r="F16" s="140"/>
    </row>
    <row r="17" spans="1:9" x14ac:dyDescent="0.2">
      <c r="B17" s="35" t="s">
        <v>214</v>
      </c>
      <c r="C17" s="43">
        <f>C185</f>
        <v>613</v>
      </c>
      <c r="D17" s="19"/>
      <c r="E17" s="35" t="s">
        <v>319</v>
      </c>
      <c r="F17" s="140">
        <v>125</v>
      </c>
    </row>
    <row r="18" spans="1:9" ht="13.5" thickBot="1" x14ac:dyDescent="0.25">
      <c r="B18" s="35" t="s">
        <v>215</v>
      </c>
      <c r="C18" s="43">
        <f>C248</f>
        <v>851.5</v>
      </c>
      <c r="D18" s="19"/>
      <c r="E18" s="35" t="s">
        <v>123</v>
      </c>
      <c r="F18" s="140">
        <v>120</v>
      </c>
    </row>
    <row r="19" spans="1:9" ht="14.25" thickTop="1" thickBot="1" x14ac:dyDescent="0.25">
      <c r="B19" s="35" t="s">
        <v>216</v>
      </c>
      <c r="C19" s="43">
        <f>200+90+70+8</f>
        <v>368</v>
      </c>
      <c r="D19" s="19"/>
      <c r="E19" s="35" t="s">
        <v>107</v>
      </c>
      <c r="F19" s="140">
        <v>117.45</v>
      </c>
      <c r="H19" s="143" t="s">
        <v>324</v>
      </c>
      <c r="I19" s="144"/>
    </row>
    <row r="20" spans="1:9" ht="13.5" thickTop="1" x14ac:dyDescent="0.2">
      <c r="B20" s="35" t="s">
        <v>302</v>
      </c>
      <c r="C20" s="43">
        <f>C295</f>
        <v>728</v>
      </c>
      <c r="D20" s="19"/>
      <c r="E20" s="35" t="s">
        <v>122</v>
      </c>
      <c r="F20" s="140">
        <v>90</v>
      </c>
      <c r="H20" s="35" t="s">
        <v>326</v>
      </c>
      <c r="I20" s="98">
        <v>750</v>
      </c>
    </row>
    <row r="21" spans="1:9" x14ac:dyDescent="0.2">
      <c r="B21" s="35" t="s">
        <v>336</v>
      </c>
      <c r="C21" s="43">
        <f>I10</f>
        <v>576</v>
      </c>
      <c r="D21" s="19"/>
      <c r="E21" s="35" t="s">
        <v>167</v>
      </c>
      <c r="F21" s="140">
        <v>88.7</v>
      </c>
      <c r="G21" s="31"/>
      <c r="H21" s="35" t="s">
        <v>322</v>
      </c>
      <c r="I21" s="98">
        <v>750</v>
      </c>
    </row>
    <row r="22" spans="1:9" x14ac:dyDescent="0.2">
      <c r="B22" s="35" t="s">
        <v>346</v>
      </c>
      <c r="C22" s="43">
        <f>147+32+130+750</f>
        <v>1059</v>
      </c>
      <c r="E22" s="35" t="s">
        <v>345</v>
      </c>
      <c r="F22" s="98">
        <v>70.5</v>
      </c>
      <c r="H22" s="35" t="s">
        <v>321</v>
      </c>
      <c r="I22" s="98">
        <v>750</v>
      </c>
    </row>
    <row r="23" spans="1:9" x14ac:dyDescent="0.2">
      <c r="B23" s="35" t="s">
        <v>348</v>
      </c>
      <c r="C23" s="43">
        <f>425+120+56+70</f>
        <v>671</v>
      </c>
      <c r="E23" s="35" t="s">
        <v>340</v>
      </c>
      <c r="F23" s="98">
        <v>16.690000000000001</v>
      </c>
      <c r="H23" s="35" t="s">
        <v>320</v>
      </c>
      <c r="I23" s="98">
        <v>750</v>
      </c>
    </row>
    <row r="24" spans="1:9" x14ac:dyDescent="0.2">
      <c r="A24" s="96"/>
      <c r="B24" s="35"/>
      <c r="C24" s="43"/>
      <c r="D24" s="97"/>
      <c r="E24" s="35" t="s">
        <v>344</v>
      </c>
      <c r="F24" s="98">
        <v>137.5</v>
      </c>
      <c r="H24" s="35" t="s">
        <v>327</v>
      </c>
      <c r="I24" s="98">
        <v>500</v>
      </c>
    </row>
    <row r="25" spans="1:9" ht="13.5" thickBot="1" x14ac:dyDescent="0.25">
      <c r="A25" s="36"/>
      <c r="B25" s="99"/>
      <c r="C25" s="44"/>
      <c r="D25" s="36"/>
      <c r="E25" s="99" t="str">
        <f>H2</f>
        <v>Deductions from CASH</v>
      </c>
      <c r="F25" s="100">
        <f>I10</f>
        <v>576</v>
      </c>
      <c r="H25" s="35" t="s">
        <v>116</v>
      </c>
      <c r="I25" s="98">
        <v>350</v>
      </c>
    </row>
    <row r="26" spans="1:9" ht="14.25" thickTop="1" thickBot="1" x14ac:dyDescent="0.25">
      <c r="A26" s="36"/>
      <c r="B26" s="34"/>
      <c r="C26" s="29">
        <f>SUM(C3:C25)</f>
        <v>15118.5</v>
      </c>
      <c r="D26" s="36"/>
      <c r="F26" s="26">
        <f>SUM(F3:F25)</f>
        <v>9174.4900000000016</v>
      </c>
      <c r="H26" s="35" t="s">
        <v>312</v>
      </c>
      <c r="I26" s="98">
        <v>250</v>
      </c>
    </row>
    <row r="27" spans="1:9" ht="13.5" thickBot="1" x14ac:dyDescent="0.25">
      <c r="A27" s="36"/>
      <c r="B27" s="36"/>
      <c r="C27" s="104"/>
      <c r="D27" s="35"/>
      <c r="F27" s="20"/>
      <c r="H27" s="35" t="s">
        <v>325</v>
      </c>
      <c r="I27" s="98">
        <v>250</v>
      </c>
    </row>
    <row r="28" spans="1:9" ht="13.5" thickBot="1" x14ac:dyDescent="0.25">
      <c r="A28" s="36"/>
      <c r="B28" s="36"/>
      <c r="C28" s="33"/>
      <c r="D28" s="36"/>
      <c r="E28" s="112" t="s">
        <v>8</v>
      </c>
      <c r="F28" s="110">
        <f>C26-F26</f>
        <v>5944.0099999999984</v>
      </c>
      <c r="H28" s="35" t="s">
        <v>333</v>
      </c>
      <c r="I28" s="98">
        <v>250</v>
      </c>
    </row>
    <row r="29" spans="1:9" x14ac:dyDescent="0.2">
      <c r="A29" s="36"/>
      <c r="B29" s="36"/>
      <c r="C29" s="36"/>
      <c r="D29" s="36"/>
      <c r="F29" s="20"/>
      <c r="H29" s="35" t="s">
        <v>362</v>
      </c>
      <c r="I29" s="98">
        <v>500</v>
      </c>
    </row>
    <row r="30" spans="1:9" ht="13.5" thickBot="1" x14ac:dyDescent="0.25">
      <c r="A30" s="36"/>
      <c r="B30" s="105"/>
      <c r="C30" s="105"/>
      <c r="D30" s="36"/>
      <c r="F30" s="20"/>
      <c r="H30" s="35" t="s">
        <v>363</v>
      </c>
      <c r="I30" s="98">
        <v>500</v>
      </c>
    </row>
    <row r="31" spans="1:9" ht="14.25" thickTop="1" thickBot="1" x14ac:dyDescent="0.25">
      <c r="A31" s="36"/>
      <c r="B31" s="41" t="s">
        <v>38</v>
      </c>
      <c r="C31" s="42">
        <v>25</v>
      </c>
      <c r="D31" s="36"/>
      <c r="E31" s="143" t="s">
        <v>339</v>
      </c>
      <c r="F31" s="144"/>
      <c r="H31" s="99" t="s">
        <v>325</v>
      </c>
      <c r="I31" s="100">
        <v>500</v>
      </c>
    </row>
    <row r="32" spans="1:9" ht="14.25" thickTop="1" thickBot="1" x14ac:dyDescent="0.25">
      <c r="A32" s="36"/>
      <c r="B32" s="35" t="s">
        <v>36</v>
      </c>
      <c r="C32" s="43">
        <v>7</v>
      </c>
      <c r="D32" s="36"/>
      <c r="E32" s="41" t="s">
        <v>330</v>
      </c>
      <c r="F32" s="108">
        <v>261</v>
      </c>
      <c r="I32" s="101">
        <f>SUM(I19:I31)</f>
        <v>6100</v>
      </c>
    </row>
    <row r="33" spans="1:10" ht="13.5" thickTop="1" x14ac:dyDescent="0.2">
      <c r="A33" s="36"/>
      <c r="B33" s="35" t="s">
        <v>37</v>
      </c>
      <c r="C33" s="43">
        <v>25</v>
      </c>
      <c r="D33" s="36"/>
      <c r="E33" s="35" t="s">
        <v>331</v>
      </c>
      <c r="F33" s="98">
        <v>99</v>
      </c>
    </row>
    <row r="34" spans="1:10" ht="13.5" thickBot="1" x14ac:dyDescent="0.25">
      <c r="A34" s="37"/>
      <c r="B34" s="56" t="s">
        <v>39</v>
      </c>
      <c r="C34" s="33">
        <v>7</v>
      </c>
      <c r="D34" s="35"/>
      <c r="E34" s="35" t="s">
        <v>338</v>
      </c>
      <c r="F34" s="98">
        <f>25.5+19.7</f>
        <v>45.2</v>
      </c>
    </row>
    <row r="35" spans="1:10" ht="14.25" thickTop="1" thickBot="1" x14ac:dyDescent="0.25">
      <c r="A35" s="37"/>
      <c r="B35" s="56" t="s">
        <v>40</v>
      </c>
      <c r="C35" s="33">
        <v>7</v>
      </c>
      <c r="D35" s="35"/>
      <c r="E35" s="35" t="s">
        <v>332</v>
      </c>
      <c r="F35" s="98">
        <v>491</v>
      </c>
      <c r="H35" s="106" t="s">
        <v>323</v>
      </c>
      <c r="I35" s="141">
        <f>F28-I32</f>
        <v>-155.9900000000016</v>
      </c>
      <c r="J35" s="142" t="s">
        <v>371</v>
      </c>
    </row>
    <row r="36" spans="1:10" ht="14.25" thickTop="1" thickBot="1" x14ac:dyDescent="0.25">
      <c r="A36" s="37"/>
      <c r="B36" s="56" t="s">
        <v>41</v>
      </c>
      <c r="C36" s="33">
        <v>10</v>
      </c>
      <c r="D36" s="35"/>
      <c r="E36" s="99" t="s">
        <v>17</v>
      </c>
      <c r="F36" s="109">
        <v>150</v>
      </c>
    </row>
    <row r="37" spans="1:10" ht="14.25" thickTop="1" thickBot="1" x14ac:dyDescent="0.25">
      <c r="A37" s="37"/>
      <c r="B37" s="56" t="s">
        <v>42</v>
      </c>
      <c r="C37" s="33">
        <v>14</v>
      </c>
      <c r="D37" s="35"/>
      <c r="F37" s="111">
        <f>SUM(F32:F36)</f>
        <v>1046.2</v>
      </c>
    </row>
    <row r="38" spans="1:10" ht="13.5" thickTop="1" x14ac:dyDescent="0.2">
      <c r="A38" s="37"/>
      <c r="B38" s="56" t="s">
        <v>43</v>
      </c>
      <c r="C38" s="33">
        <v>7</v>
      </c>
      <c r="D38" s="35"/>
    </row>
    <row r="39" spans="1:10" x14ac:dyDescent="0.2">
      <c r="A39" s="37"/>
      <c r="B39" s="56" t="s">
        <v>44</v>
      </c>
      <c r="C39" s="33">
        <v>50</v>
      </c>
      <c r="D39" s="35"/>
    </row>
    <row r="40" spans="1:10" x14ac:dyDescent="0.2">
      <c r="A40" s="37"/>
      <c r="B40" s="56" t="s">
        <v>45</v>
      </c>
      <c r="C40" s="33">
        <v>7</v>
      </c>
      <c r="D40" s="35"/>
    </row>
    <row r="41" spans="1:10" x14ac:dyDescent="0.2">
      <c r="A41" s="37"/>
      <c r="B41" s="56" t="s">
        <v>46</v>
      </c>
      <c r="C41" s="33">
        <v>7</v>
      </c>
      <c r="D41" s="35"/>
    </row>
    <row r="42" spans="1:10" x14ac:dyDescent="0.2">
      <c r="A42" s="37"/>
      <c r="B42" s="56" t="s">
        <v>47</v>
      </c>
      <c r="C42" s="33">
        <v>66</v>
      </c>
      <c r="D42" s="35"/>
    </row>
    <row r="43" spans="1:10" x14ac:dyDescent="0.2">
      <c r="A43" s="37"/>
      <c r="B43" s="56" t="s">
        <v>48</v>
      </c>
      <c r="C43" s="33">
        <v>7</v>
      </c>
      <c r="D43" s="35"/>
    </row>
    <row r="44" spans="1:10" x14ac:dyDescent="0.2">
      <c r="A44" s="37"/>
      <c r="B44" s="56" t="s">
        <v>49</v>
      </c>
      <c r="C44" s="33">
        <v>7</v>
      </c>
      <c r="D44" s="35"/>
    </row>
    <row r="45" spans="1:10" x14ac:dyDescent="0.2">
      <c r="A45" s="37"/>
      <c r="B45" s="56" t="s">
        <v>50</v>
      </c>
      <c r="C45" s="33">
        <v>25</v>
      </c>
      <c r="D45" s="35"/>
    </row>
    <row r="46" spans="1:10" x14ac:dyDescent="0.2">
      <c r="A46" s="37"/>
      <c r="B46" s="56" t="s">
        <v>51</v>
      </c>
      <c r="C46" s="33">
        <v>7</v>
      </c>
      <c r="D46" s="35"/>
    </row>
    <row r="47" spans="1:10" x14ac:dyDescent="0.2">
      <c r="A47" s="37"/>
      <c r="B47" s="56" t="s">
        <v>52</v>
      </c>
      <c r="C47" s="33">
        <v>14</v>
      </c>
      <c r="D47" s="35"/>
    </row>
    <row r="48" spans="1:10" x14ac:dyDescent="0.2">
      <c r="A48" s="37"/>
      <c r="B48" s="56" t="s">
        <v>53</v>
      </c>
      <c r="C48" s="33">
        <v>7</v>
      </c>
      <c r="D48" s="35"/>
    </row>
    <row r="49" spans="1:4" x14ac:dyDescent="0.2">
      <c r="A49" s="37"/>
      <c r="B49" s="56" t="s">
        <v>54</v>
      </c>
      <c r="C49" s="33">
        <v>7</v>
      </c>
      <c r="D49" s="35"/>
    </row>
    <row r="50" spans="1:4" x14ac:dyDescent="0.2">
      <c r="A50" s="37"/>
      <c r="B50" s="56" t="s">
        <v>55</v>
      </c>
      <c r="C50" s="33">
        <v>25</v>
      </c>
      <c r="D50" s="35"/>
    </row>
    <row r="51" spans="1:4" x14ac:dyDescent="0.2">
      <c r="A51" s="37"/>
      <c r="B51" s="56" t="s">
        <v>56</v>
      </c>
      <c r="C51" s="33">
        <v>17</v>
      </c>
      <c r="D51" s="35"/>
    </row>
    <row r="52" spans="1:4" x14ac:dyDescent="0.2">
      <c r="A52" s="37"/>
      <c r="B52" s="51" t="s">
        <v>57</v>
      </c>
      <c r="C52" s="43">
        <v>7</v>
      </c>
      <c r="D52" s="40"/>
    </row>
    <row r="53" spans="1:4" x14ac:dyDescent="0.2">
      <c r="B53" s="51" t="s">
        <v>58</v>
      </c>
      <c r="C53" s="43">
        <v>25</v>
      </c>
    </row>
    <row r="54" spans="1:4" x14ac:dyDescent="0.2">
      <c r="B54" s="51" t="s">
        <v>59</v>
      </c>
      <c r="C54" s="43">
        <v>32</v>
      </c>
    </row>
    <row r="55" spans="1:4" x14ac:dyDescent="0.2">
      <c r="B55" s="51" t="s">
        <v>60</v>
      </c>
      <c r="C55" s="43">
        <v>25</v>
      </c>
    </row>
    <row r="56" spans="1:4" x14ac:dyDescent="0.2">
      <c r="B56" s="51" t="s">
        <v>61</v>
      </c>
      <c r="C56" s="43">
        <v>50</v>
      </c>
    </row>
    <row r="57" spans="1:4" x14ac:dyDescent="0.2">
      <c r="B57" s="51" t="s">
        <v>62</v>
      </c>
      <c r="C57" s="43">
        <v>7</v>
      </c>
    </row>
    <row r="58" spans="1:4" ht="13.5" thickBot="1" x14ac:dyDescent="0.25">
      <c r="B58" s="57"/>
      <c r="C58" s="58"/>
    </row>
    <row r="59" spans="1:4" ht="14.25" thickTop="1" thickBot="1" x14ac:dyDescent="0.25">
      <c r="B59" s="38" t="s">
        <v>9</v>
      </c>
      <c r="C59" s="39">
        <f>SUM(C31:C58)</f>
        <v>494</v>
      </c>
    </row>
    <row r="60" spans="1:4" ht="14.25" thickTop="1" thickBot="1" x14ac:dyDescent="0.25"/>
    <row r="61" spans="1:4" ht="13.5" thickTop="1" x14ac:dyDescent="0.2">
      <c r="B61" s="41" t="s">
        <v>74</v>
      </c>
      <c r="C61" s="42">
        <v>7</v>
      </c>
    </row>
    <row r="62" spans="1:4" x14ac:dyDescent="0.2">
      <c r="B62" s="35" t="s">
        <v>75</v>
      </c>
      <c r="C62" s="43">
        <v>25</v>
      </c>
    </row>
    <row r="63" spans="1:4" x14ac:dyDescent="0.2">
      <c r="B63" s="35" t="s">
        <v>76</v>
      </c>
      <c r="C63" s="43">
        <v>25</v>
      </c>
    </row>
    <row r="64" spans="1:4" x14ac:dyDescent="0.2">
      <c r="B64" s="35" t="s">
        <v>77</v>
      </c>
      <c r="C64" s="43">
        <v>7</v>
      </c>
    </row>
    <row r="65" spans="2:3" x14ac:dyDescent="0.2">
      <c r="B65" s="35" t="s">
        <v>78</v>
      </c>
      <c r="C65" s="43">
        <v>7</v>
      </c>
    </row>
    <row r="66" spans="2:3" x14ac:dyDescent="0.2">
      <c r="B66" s="35" t="s">
        <v>47</v>
      </c>
      <c r="C66" s="43">
        <v>7</v>
      </c>
    </row>
    <row r="67" spans="2:3" x14ac:dyDescent="0.2">
      <c r="B67" s="35" t="s">
        <v>79</v>
      </c>
      <c r="C67" s="43">
        <v>25</v>
      </c>
    </row>
    <row r="68" spans="2:3" x14ac:dyDescent="0.2">
      <c r="B68" s="35" t="s">
        <v>80</v>
      </c>
      <c r="C68" s="43">
        <v>7</v>
      </c>
    </row>
    <row r="69" spans="2:3" x14ac:dyDescent="0.2">
      <c r="B69" s="35" t="s">
        <v>81</v>
      </c>
      <c r="C69" s="43">
        <v>25</v>
      </c>
    </row>
    <row r="70" spans="2:3" x14ac:dyDescent="0.2">
      <c r="B70" s="35" t="s">
        <v>82</v>
      </c>
      <c r="C70" s="43">
        <v>14</v>
      </c>
    </row>
    <row r="71" spans="2:3" x14ac:dyDescent="0.2">
      <c r="B71" s="35" t="s">
        <v>83</v>
      </c>
      <c r="C71" s="43">
        <v>17</v>
      </c>
    </row>
    <row r="72" spans="2:3" x14ac:dyDescent="0.2">
      <c r="B72" s="35" t="s">
        <v>84</v>
      </c>
      <c r="C72" s="43">
        <v>25</v>
      </c>
    </row>
    <row r="73" spans="2:3" x14ac:dyDescent="0.2">
      <c r="B73" s="35" t="s">
        <v>85</v>
      </c>
      <c r="C73" s="43">
        <v>25</v>
      </c>
    </row>
    <row r="74" spans="2:3" x14ac:dyDescent="0.2">
      <c r="B74" s="35" t="s">
        <v>86</v>
      </c>
      <c r="C74" s="43">
        <v>39</v>
      </c>
    </row>
    <row r="75" spans="2:3" x14ac:dyDescent="0.2">
      <c r="B75" s="35" t="s">
        <v>87</v>
      </c>
      <c r="C75" s="43">
        <v>7</v>
      </c>
    </row>
    <row r="76" spans="2:3" x14ac:dyDescent="0.2">
      <c r="B76" s="35" t="s">
        <v>88</v>
      </c>
      <c r="C76" s="43">
        <v>7</v>
      </c>
    </row>
    <row r="77" spans="2:3" x14ac:dyDescent="0.2">
      <c r="B77" s="35" t="s">
        <v>89</v>
      </c>
      <c r="C77" s="43">
        <v>7</v>
      </c>
    </row>
    <row r="78" spans="2:3" x14ac:dyDescent="0.2">
      <c r="B78" s="35" t="s">
        <v>90</v>
      </c>
      <c r="C78" s="43">
        <v>25</v>
      </c>
    </row>
    <row r="79" spans="2:3" x14ac:dyDescent="0.2">
      <c r="B79" s="35" t="s">
        <v>91</v>
      </c>
      <c r="C79" s="43">
        <v>32</v>
      </c>
    </row>
    <row r="80" spans="2:3" x14ac:dyDescent="0.2">
      <c r="B80" s="35" t="s">
        <v>92</v>
      </c>
      <c r="C80" s="43">
        <v>25</v>
      </c>
    </row>
    <row r="81" spans="2:5" x14ac:dyDescent="0.2">
      <c r="B81" s="35" t="s">
        <v>93</v>
      </c>
      <c r="C81" s="43">
        <v>32</v>
      </c>
    </row>
    <row r="82" spans="2:5" x14ac:dyDescent="0.2">
      <c r="B82" s="35" t="s">
        <v>94</v>
      </c>
      <c r="C82" s="43">
        <v>14</v>
      </c>
    </row>
    <row r="83" spans="2:5" x14ac:dyDescent="0.2">
      <c r="B83" s="35" t="s">
        <v>95</v>
      </c>
      <c r="C83" s="43">
        <v>7</v>
      </c>
    </row>
    <row r="84" spans="2:5" x14ac:dyDescent="0.2">
      <c r="B84" s="35" t="s">
        <v>96</v>
      </c>
      <c r="C84" s="43">
        <v>15</v>
      </c>
    </row>
    <row r="85" spans="2:5" x14ac:dyDescent="0.2">
      <c r="B85" s="35" t="s">
        <v>97</v>
      </c>
      <c r="C85" s="43">
        <v>7</v>
      </c>
    </row>
    <row r="86" spans="2:5" x14ac:dyDescent="0.2">
      <c r="B86" s="35" t="s">
        <v>98</v>
      </c>
      <c r="C86" s="43">
        <v>14</v>
      </c>
    </row>
    <row r="87" spans="2:5" x14ac:dyDescent="0.2">
      <c r="B87" s="35" t="s">
        <v>99</v>
      </c>
      <c r="C87" s="43">
        <v>7</v>
      </c>
    </row>
    <row r="88" spans="2:5" x14ac:dyDescent="0.2">
      <c r="B88" s="35" t="s">
        <v>100</v>
      </c>
      <c r="C88" s="43">
        <v>7</v>
      </c>
    </row>
    <row r="89" spans="2:5" x14ac:dyDescent="0.2">
      <c r="B89" s="35" t="s">
        <v>101</v>
      </c>
      <c r="C89" s="43">
        <v>7</v>
      </c>
      <c r="D89" s="53"/>
    </row>
    <row r="90" spans="2:5" x14ac:dyDescent="0.2">
      <c r="B90" s="35" t="s">
        <v>102</v>
      </c>
      <c r="C90" s="43">
        <v>25</v>
      </c>
      <c r="D90" s="53"/>
    </row>
    <row r="91" spans="2:5" x14ac:dyDescent="0.2">
      <c r="B91" s="35" t="s">
        <v>103</v>
      </c>
      <c r="C91" s="43">
        <v>25</v>
      </c>
      <c r="D91" s="53"/>
    </row>
    <row r="92" spans="2:5" ht="13.5" thickBot="1" x14ac:dyDescent="0.25">
      <c r="B92" s="59"/>
      <c r="C92" s="60"/>
      <c r="D92" s="53"/>
    </row>
    <row r="93" spans="2:5" ht="14.25" thickTop="1" thickBot="1" x14ac:dyDescent="0.25">
      <c r="B93" s="47" t="s">
        <v>10</v>
      </c>
      <c r="C93" s="48">
        <f>SUM(C61:C92)</f>
        <v>518</v>
      </c>
    </row>
    <row r="94" spans="2:5" ht="14.25" thickTop="1" thickBot="1" x14ac:dyDescent="0.25">
      <c r="E94" s="53"/>
    </row>
    <row r="95" spans="2:5" ht="13.5" thickTop="1" x14ac:dyDescent="0.2">
      <c r="B95" s="41" t="s">
        <v>127</v>
      </c>
      <c r="C95" s="42">
        <v>7</v>
      </c>
      <c r="E95" s="54"/>
    </row>
    <row r="96" spans="2:5" x14ac:dyDescent="0.2">
      <c r="B96" s="51" t="s">
        <v>128</v>
      </c>
      <c r="C96" s="52">
        <v>15</v>
      </c>
      <c r="E96" s="53"/>
    </row>
    <row r="97" spans="2:5" x14ac:dyDescent="0.2">
      <c r="B97" s="51" t="s">
        <v>129</v>
      </c>
      <c r="C97" s="52">
        <v>7</v>
      </c>
      <c r="E97" s="53"/>
    </row>
    <row r="98" spans="2:5" x14ac:dyDescent="0.2">
      <c r="B98" s="51" t="s">
        <v>130</v>
      </c>
      <c r="C98" s="52">
        <v>35</v>
      </c>
    </row>
    <row r="99" spans="2:5" x14ac:dyDescent="0.2">
      <c r="B99" s="51" t="s">
        <v>131</v>
      </c>
      <c r="C99" s="52">
        <v>14</v>
      </c>
    </row>
    <row r="100" spans="2:5" x14ac:dyDescent="0.2">
      <c r="B100" s="35" t="s">
        <v>132</v>
      </c>
      <c r="C100" s="43">
        <v>10</v>
      </c>
    </row>
    <row r="101" spans="2:5" x14ac:dyDescent="0.2">
      <c r="B101" s="35" t="s">
        <v>133</v>
      </c>
      <c r="C101" s="43">
        <v>14</v>
      </c>
    </row>
    <row r="102" spans="2:5" x14ac:dyDescent="0.2">
      <c r="B102" s="35" t="s">
        <v>134</v>
      </c>
      <c r="C102" s="43">
        <v>7</v>
      </c>
    </row>
    <row r="103" spans="2:5" x14ac:dyDescent="0.2">
      <c r="B103" s="35" t="s">
        <v>135</v>
      </c>
      <c r="C103" s="43">
        <v>14</v>
      </c>
    </row>
    <row r="104" spans="2:5" x14ac:dyDescent="0.2">
      <c r="B104" s="35" t="s">
        <v>136</v>
      </c>
      <c r="C104" s="43">
        <v>25</v>
      </c>
    </row>
    <row r="105" spans="2:5" x14ac:dyDescent="0.2">
      <c r="B105" s="35" t="s">
        <v>137</v>
      </c>
      <c r="C105" s="43">
        <v>14</v>
      </c>
    </row>
    <row r="106" spans="2:5" x14ac:dyDescent="0.2">
      <c r="B106" s="35" t="s">
        <v>138</v>
      </c>
      <c r="C106" s="43">
        <v>14</v>
      </c>
    </row>
    <row r="107" spans="2:5" x14ac:dyDescent="0.2">
      <c r="B107" s="35" t="s">
        <v>139</v>
      </c>
      <c r="C107" s="43">
        <v>7</v>
      </c>
    </row>
    <row r="108" spans="2:5" x14ac:dyDescent="0.2">
      <c r="B108" s="35" t="s">
        <v>139</v>
      </c>
      <c r="C108" s="43">
        <v>14</v>
      </c>
    </row>
    <row r="109" spans="2:5" x14ac:dyDescent="0.2">
      <c r="B109" s="35" t="s">
        <v>140</v>
      </c>
      <c r="C109" s="43">
        <v>7</v>
      </c>
    </row>
    <row r="110" spans="2:5" x14ac:dyDescent="0.2">
      <c r="B110" s="35" t="s">
        <v>141</v>
      </c>
      <c r="C110" s="43">
        <v>25</v>
      </c>
    </row>
    <row r="111" spans="2:5" x14ac:dyDescent="0.2">
      <c r="B111" s="35" t="s">
        <v>142</v>
      </c>
      <c r="C111" s="43">
        <v>15</v>
      </c>
    </row>
    <row r="112" spans="2:5" x14ac:dyDescent="0.2">
      <c r="B112" s="35" t="s">
        <v>143</v>
      </c>
      <c r="C112" s="43">
        <v>15</v>
      </c>
    </row>
    <row r="113" spans="2:3" x14ac:dyDescent="0.2">
      <c r="B113" s="35" t="s">
        <v>144</v>
      </c>
      <c r="C113" s="43">
        <v>25</v>
      </c>
    </row>
    <row r="114" spans="2:3" x14ac:dyDescent="0.2">
      <c r="B114" s="35" t="s">
        <v>145</v>
      </c>
      <c r="C114" s="43">
        <v>7</v>
      </c>
    </row>
    <row r="115" spans="2:3" x14ac:dyDescent="0.2">
      <c r="B115" s="35" t="s">
        <v>146</v>
      </c>
      <c r="C115" s="43">
        <v>7</v>
      </c>
    </row>
    <row r="116" spans="2:3" x14ac:dyDescent="0.2">
      <c r="B116" s="35" t="s">
        <v>147</v>
      </c>
      <c r="C116" s="43">
        <v>34</v>
      </c>
    </row>
    <row r="117" spans="2:3" x14ac:dyDescent="0.2">
      <c r="B117" s="35" t="s">
        <v>148</v>
      </c>
      <c r="C117" s="43">
        <v>25</v>
      </c>
    </row>
    <row r="118" spans="2:3" x14ac:dyDescent="0.2">
      <c r="B118" s="35" t="s">
        <v>149</v>
      </c>
      <c r="C118" s="43">
        <v>50</v>
      </c>
    </row>
    <row r="119" spans="2:3" x14ac:dyDescent="0.2">
      <c r="B119" s="35" t="s">
        <v>150</v>
      </c>
      <c r="C119" s="43">
        <v>7</v>
      </c>
    </row>
    <row r="120" spans="2:3" x14ac:dyDescent="0.2">
      <c r="B120" s="35" t="s">
        <v>151</v>
      </c>
      <c r="C120" s="43">
        <v>14</v>
      </c>
    </row>
    <row r="121" spans="2:3" x14ac:dyDescent="0.2">
      <c r="B121" s="35" t="s">
        <v>152</v>
      </c>
      <c r="C121" s="43">
        <v>28</v>
      </c>
    </row>
    <row r="122" spans="2:3" x14ac:dyDescent="0.2">
      <c r="B122" s="35" t="s">
        <v>153</v>
      </c>
      <c r="C122" s="43">
        <v>7</v>
      </c>
    </row>
    <row r="123" spans="2:3" x14ac:dyDescent="0.2">
      <c r="B123" s="35" t="s">
        <v>154</v>
      </c>
      <c r="C123" s="43">
        <v>14</v>
      </c>
    </row>
    <row r="124" spans="2:3" x14ac:dyDescent="0.2">
      <c r="B124" s="35" t="s">
        <v>154</v>
      </c>
      <c r="C124" s="43">
        <v>7</v>
      </c>
    </row>
    <row r="125" spans="2:3" x14ac:dyDescent="0.2">
      <c r="B125" s="35" t="s">
        <v>155</v>
      </c>
      <c r="C125" s="43">
        <v>7</v>
      </c>
    </row>
    <row r="126" spans="2:3" x14ac:dyDescent="0.2">
      <c r="B126" s="35" t="s">
        <v>156</v>
      </c>
      <c r="C126" s="43">
        <v>10</v>
      </c>
    </row>
    <row r="127" spans="2:3" x14ac:dyDescent="0.2">
      <c r="B127" s="35" t="s">
        <v>157</v>
      </c>
      <c r="C127" s="43">
        <v>7</v>
      </c>
    </row>
    <row r="128" spans="2:3" x14ac:dyDescent="0.2">
      <c r="B128" s="35" t="s">
        <v>158</v>
      </c>
      <c r="C128" s="43">
        <v>25</v>
      </c>
    </row>
    <row r="129" spans="2:3" x14ac:dyDescent="0.2">
      <c r="B129" s="35" t="s">
        <v>159</v>
      </c>
      <c r="C129" s="43">
        <v>30</v>
      </c>
    </row>
    <row r="130" spans="2:3" x14ac:dyDescent="0.2">
      <c r="B130" s="35" t="s">
        <v>160</v>
      </c>
      <c r="C130" s="43">
        <v>14</v>
      </c>
    </row>
    <row r="131" spans="2:3" x14ac:dyDescent="0.2">
      <c r="B131" s="35" t="s">
        <v>161</v>
      </c>
      <c r="C131" s="43">
        <v>7</v>
      </c>
    </row>
    <row r="132" spans="2:3" x14ac:dyDescent="0.2">
      <c r="B132" s="35" t="s">
        <v>162</v>
      </c>
      <c r="C132" s="43">
        <v>7</v>
      </c>
    </row>
    <row r="133" spans="2:3" x14ac:dyDescent="0.2">
      <c r="B133" s="35" t="s">
        <v>163</v>
      </c>
      <c r="C133" s="43">
        <v>7</v>
      </c>
    </row>
    <row r="134" spans="2:3" x14ac:dyDescent="0.2">
      <c r="B134" s="35" t="s">
        <v>164</v>
      </c>
      <c r="C134" s="43">
        <v>25</v>
      </c>
    </row>
    <row r="135" spans="2:3" ht="13.5" thickBot="1" x14ac:dyDescent="0.25">
      <c r="B135" s="61"/>
      <c r="C135" s="58"/>
    </row>
    <row r="136" spans="2:3" ht="14.25" thickTop="1" thickBot="1" x14ac:dyDescent="0.25">
      <c r="B136" s="45" t="s">
        <v>11</v>
      </c>
      <c r="C136" s="46">
        <f>SUM(C95:C135)</f>
        <v>623</v>
      </c>
    </row>
    <row r="137" spans="2:3" ht="14.25" thickTop="1" thickBot="1" x14ac:dyDescent="0.25"/>
    <row r="138" spans="2:3" ht="13.5" thickTop="1" x14ac:dyDescent="0.2">
      <c r="B138" s="41" t="s">
        <v>170</v>
      </c>
      <c r="C138" s="42">
        <v>25</v>
      </c>
    </row>
    <row r="139" spans="2:3" x14ac:dyDescent="0.2">
      <c r="B139" s="35" t="s">
        <v>171</v>
      </c>
      <c r="C139" s="43">
        <v>7</v>
      </c>
    </row>
    <row r="140" spans="2:3" x14ac:dyDescent="0.2">
      <c r="B140" s="35" t="s">
        <v>172</v>
      </c>
      <c r="C140" s="43">
        <v>7</v>
      </c>
    </row>
    <row r="141" spans="2:3" x14ac:dyDescent="0.2">
      <c r="B141" s="35" t="s">
        <v>173</v>
      </c>
      <c r="C141" s="43">
        <v>25</v>
      </c>
    </row>
    <row r="142" spans="2:3" x14ac:dyDescent="0.2">
      <c r="B142" s="35" t="s">
        <v>174</v>
      </c>
      <c r="C142" s="43">
        <v>7</v>
      </c>
    </row>
    <row r="143" spans="2:3" x14ac:dyDescent="0.2">
      <c r="B143" s="35" t="s">
        <v>175</v>
      </c>
      <c r="C143" s="43">
        <v>7</v>
      </c>
    </row>
    <row r="144" spans="2:3" x14ac:dyDescent="0.2">
      <c r="B144" s="35" t="s">
        <v>176</v>
      </c>
      <c r="C144" s="43">
        <v>14</v>
      </c>
    </row>
    <row r="145" spans="2:3" x14ac:dyDescent="0.2">
      <c r="B145" s="35" t="s">
        <v>177</v>
      </c>
      <c r="C145" s="43">
        <v>7</v>
      </c>
    </row>
    <row r="146" spans="2:3" x14ac:dyDescent="0.2">
      <c r="B146" s="35" t="s">
        <v>178</v>
      </c>
      <c r="C146" s="43">
        <v>7</v>
      </c>
    </row>
    <row r="147" spans="2:3" x14ac:dyDescent="0.2">
      <c r="B147" s="35" t="s">
        <v>179</v>
      </c>
      <c r="C147" s="43">
        <v>14</v>
      </c>
    </row>
    <row r="148" spans="2:3" x14ac:dyDescent="0.2">
      <c r="B148" s="35" t="s">
        <v>180</v>
      </c>
      <c r="C148" s="43">
        <v>25</v>
      </c>
    </row>
    <row r="149" spans="2:3" x14ac:dyDescent="0.2">
      <c r="B149" s="35" t="s">
        <v>181</v>
      </c>
      <c r="C149" s="43">
        <v>18</v>
      </c>
    </row>
    <row r="150" spans="2:3" x14ac:dyDescent="0.2">
      <c r="B150" s="35" t="s">
        <v>182</v>
      </c>
      <c r="C150" s="43">
        <v>14</v>
      </c>
    </row>
    <row r="151" spans="2:3" x14ac:dyDescent="0.2">
      <c r="B151" s="35" t="s">
        <v>183</v>
      </c>
      <c r="C151" s="43">
        <v>7</v>
      </c>
    </row>
    <row r="152" spans="2:3" x14ac:dyDescent="0.2">
      <c r="B152" s="35" t="s">
        <v>184</v>
      </c>
      <c r="C152" s="43">
        <v>7</v>
      </c>
    </row>
    <row r="153" spans="2:3" x14ac:dyDescent="0.2">
      <c r="B153" s="35" t="s">
        <v>185</v>
      </c>
      <c r="C153" s="43">
        <v>7</v>
      </c>
    </row>
    <row r="154" spans="2:3" x14ac:dyDescent="0.2">
      <c r="B154" s="35" t="s">
        <v>185</v>
      </c>
      <c r="C154" s="43">
        <v>7</v>
      </c>
    </row>
    <row r="155" spans="2:3" x14ac:dyDescent="0.2">
      <c r="B155" s="35" t="s">
        <v>186</v>
      </c>
      <c r="C155" s="43">
        <v>7</v>
      </c>
    </row>
    <row r="156" spans="2:3" x14ac:dyDescent="0.2">
      <c r="B156" s="35" t="s">
        <v>187</v>
      </c>
      <c r="C156" s="43">
        <v>25</v>
      </c>
    </row>
    <row r="157" spans="2:3" x14ac:dyDescent="0.2">
      <c r="B157" s="35" t="s">
        <v>189</v>
      </c>
      <c r="C157" s="43">
        <v>7</v>
      </c>
    </row>
    <row r="158" spans="2:3" x14ac:dyDescent="0.2">
      <c r="B158" s="35" t="s">
        <v>190</v>
      </c>
      <c r="C158" s="43">
        <v>7</v>
      </c>
    </row>
    <row r="159" spans="2:3" x14ac:dyDescent="0.2">
      <c r="B159" s="35" t="s">
        <v>191</v>
      </c>
      <c r="C159" s="43">
        <v>7</v>
      </c>
    </row>
    <row r="160" spans="2:3" x14ac:dyDescent="0.2">
      <c r="B160" s="35" t="s">
        <v>192</v>
      </c>
      <c r="C160" s="43">
        <v>25</v>
      </c>
    </row>
    <row r="161" spans="2:3" x14ac:dyDescent="0.2">
      <c r="B161" s="35" t="s">
        <v>193</v>
      </c>
      <c r="C161" s="43">
        <v>25</v>
      </c>
    </row>
    <row r="162" spans="2:3" x14ac:dyDescent="0.2">
      <c r="B162" s="35" t="s">
        <v>94</v>
      </c>
      <c r="C162" s="43">
        <v>7</v>
      </c>
    </row>
    <row r="163" spans="2:3" x14ac:dyDescent="0.2">
      <c r="B163" s="35" t="s">
        <v>194</v>
      </c>
      <c r="C163" s="43">
        <v>25</v>
      </c>
    </row>
    <row r="164" spans="2:3" x14ac:dyDescent="0.2">
      <c r="B164" s="35" t="s">
        <v>195</v>
      </c>
      <c r="C164" s="43">
        <v>25</v>
      </c>
    </row>
    <row r="165" spans="2:3" x14ac:dyDescent="0.2">
      <c r="B165" s="35" t="s">
        <v>196</v>
      </c>
      <c r="C165" s="43">
        <v>7</v>
      </c>
    </row>
    <row r="166" spans="2:3" x14ac:dyDescent="0.2">
      <c r="B166" s="35" t="s">
        <v>197</v>
      </c>
      <c r="C166" s="43">
        <v>7</v>
      </c>
    </row>
    <row r="167" spans="2:3" x14ac:dyDescent="0.2">
      <c r="B167" s="35" t="s">
        <v>198</v>
      </c>
      <c r="C167" s="43">
        <v>25</v>
      </c>
    </row>
    <row r="168" spans="2:3" x14ac:dyDescent="0.2">
      <c r="B168" s="35" t="s">
        <v>199</v>
      </c>
      <c r="C168" s="43">
        <v>7</v>
      </c>
    </row>
    <row r="169" spans="2:3" x14ac:dyDescent="0.2">
      <c r="B169" s="35" t="s">
        <v>200</v>
      </c>
      <c r="C169" s="43">
        <v>7</v>
      </c>
    </row>
    <row r="170" spans="2:3" x14ac:dyDescent="0.2">
      <c r="B170" s="35" t="s">
        <v>201</v>
      </c>
      <c r="C170" s="43">
        <v>14</v>
      </c>
    </row>
    <row r="171" spans="2:3" x14ac:dyDescent="0.2">
      <c r="B171" s="35" t="s">
        <v>202</v>
      </c>
      <c r="C171" s="43">
        <v>7</v>
      </c>
    </row>
    <row r="172" spans="2:3" x14ac:dyDescent="0.2">
      <c r="B172" s="35" t="s">
        <v>203</v>
      </c>
      <c r="C172" s="43">
        <v>7</v>
      </c>
    </row>
    <row r="173" spans="2:3" x14ac:dyDescent="0.2">
      <c r="B173" s="35" t="s">
        <v>171</v>
      </c>
      <c r="C173" s="43">
        <v>15</v>
      </c>
    </row>
    <row r="174" spans="2:3" x14ac:dyDescent="0.2">
      <c r="B174" s="35" t="s">
        <v>204</v>
      </c>
      <c r="C174" s="43">
        <v>7</v>
      </c>
    </row>
    <row r="175" spans="2:3" x14ac:dyDescent="0.2">
      <c r="B175" s="35" t="s">
        <v>205</v>
      </c>
      <c r="C175" s="43">
        <v>7</v>
      </c>
    </row>
    <row r="176" spans="2:3" x14ac:dyDescent="0.2">
      <c r="B176" s="35" t="s">
        <v>206</v>
      </c>
      <c r="C176" s="43">
        <v>25</v>
      </c>
    </row>
    <row r="177" spans="2:3" x14ac:dyDescent="0.2">
      <c r="B177" s="35" t="s">
        <v>207</v>
      </c>
      <c r="C177" s="43">
        <v>25</v>
      </c>
    </row>
    <row r="178" spans="2:3" x14ac:dyDescent="0.2">
      <c r="B178" s="35" t="s">
        <v>208</v>
      </c>
      <c r="C178" s="43">
        <v>14</v>
      </c>
    </row>
    <row r="179" spans="2:3" x14ac:dyDescent="0.2">
      <c r="B179" s="35" t="s">
        <v>209</v>
      </c>
      <c r="C179" s="43">
        <v>14</v>
      </c>
    </row>
    <row r="180" spans="2:3" x14ac:dyDescent="0.2">
      <c r="B180" s="35" t="s">
        <v>210</v>
      </c>
      <c r="C180" s="43">
        <v>7</v>
      </c>
    </row>
    <row r="181" spans="2:3" x14ac:dyDescent="0.2">
      <c r="B181" s="35" t="s">
        <v>211</v>
      </c>
      <c r="C181" s="43">
        <v>7</v>
      </c>
    </row>
    <row r="182" spans="2:3" x14ac:dyDescent="0.2">
      <c r="B182" s="35" t="s">
        <v>212</v>
      </c>
      <c r="C182" s="43">
        <v>14</v>
      </c>
    </row>
    <row r="183" spans="2:3" x14ac:dyDescent="0.2">
      <c r="B183" s="35" t="s">
        <v>213</v>
      </c>
      <c r="C183" s="43">
        <v>32</v>
      </c>
    </row>
    <row r="184" spans="2:3" ht="13.5" thickBot="1" x14ac:dyDescent="0.25">
      <c r="B184" s="61"/>
      <c r="C184" s="58"/>
    </row>
    <row r="185" spans="2:3" ht="14.25" thickTop="1" thickBot="1" x14ac:dyDescent="0.25">
      <c r="B185" s="45" t="s">
        <v>12</v>
      </c>
      <c r="C185" s="46">
        <f>SUM(C138:C184)</f>
        <v>613</v>
      </c>
    </row>
    <row r="186" spans="2:3" ht="14.25" thickTop="1" thickBot="1" x14ac:dyDescent="0.25"/>
    <row r="187" spans="2:3" ht="13.5" thickTop="1" x14ac:dyDescent="0.2">
      <c r="B187" s="41" t="s">
        <v>218</v>
      </c>
      <c r="C187" s="42">
        <v>14</v>
      </c>
    </row>
    <row r="188" spans="2:3" x14ac:dyDescent="0.2">
      <c r="B188" s="35" t="s">
        <v>219</v>
      </c>
      <c r="C188" s="43">
        <v>7</v>
      </c>
    </row>
    <row r="189" spans="2:3" x14ac:dyDescent="0.2">
      <c r="B189" s="35" t="s">
        <v>220</v>
      </c>
      <c r="C189" s="43">
        <v>49</v>
      </c>
    </row>
    <row r="190" spans="2:3" x14ac:dyDescent="0.2">
      <c r="B190" s="35" t="s">
        <v>221</v>
      </c>
      <c r="C190" s="43">
        <v>7</v>
      </c>
    </row>
    <row r="191" spans="2:3" x14ac:dyDescent="0.2">
      <c r="B191" s="35" t="s">
        <v>222</v>
      </c>
      <c r="C191" s="43">
        <v>7</v>
      </c>
    </row>
    <row r="192" spans="2:3" x14ac:dyDescent="0.2">
      <c r="B192" s="35" t="s">
        <v>223</v>
      </c>
      <c r="C192" s="43">
        <v>7</v>
      </c>
    </row>
    <row r="193" spans="2:3" x14ac:dyDescent="0.2">
      <c r="B193" s="35" t="s">
        <v>224</v>
      </c>
      <c r="C193" s="43">
        <v>7</v>
      </c>
    </row>
    <row r="194" spans="2:3" x14ac:dyDescent="0.2">
      <c r="B194" s="35" t="s">
        <v>225</v>
      </c>
      <c r="C194" s="43">
        <v>15</v>
      </c>
    </row>
    <row r="195" spans="2:3" x14ac:dyDescent="0.2">
      <c r="B195" s="35" t="s">
        <v>226</v>
      </c>
      <c r="C195" s="43">
        <v>7</v>
      </c>
    </row>
    <row r="196" spans="2:3" x14ac:dyDescent="0.2">
      <c r="B196" s="35" t="s">
        <v>227</v>
      </c>
      <c r="C196" s="43">
        <v>7</v>
      </c>
    </row>
    <row r="197" spans="2:3" x14ac:dyDescent="0.2">
      <c r="B197" s="35" t="s">
        <v>228</v>
      </c>
      <c r="C197" s="43">
        <v>7</v>
      </c>
    </row>
    <row r="198" spans="2:3" x14ac:dyDescent="0.2">
      <c r="B198" s="35" t="s">
        <v>229</v>
      </c>
      <c r="C198" s="43">
        <v>7</v>
      </c>
    </row>
    <row r="199" spans="2:3" x14ac:dyDescent="0.2">
      <c r="B199" s="35" t="s">
        <v>230</v>
      </c>
      <c r="C199" s="43">
        <v>25</v>
      </c>
    </row>
    <row r="200" spans="2:3" x14ac:dyDescent="0.2">
      <c r="B200" s="35" t="s">
        <v>231</v>
      </c>
      <c r="C200" s="43">
        <v>10</v>
      </c>
    </row>
    <row r="201" spans="2:3" x14ac:dyDescent="0.2">
      <c r="B201" s="35" t="s">
        <v>232</v>
      </c>
      <c r="C201" s="43">
        <v>7</v>
      </c>
    </row>
    <row r="202" spans="2:3" x14ac:dyDescent="0.2">
      <c r="B202" s="35" t="s">
        <v>233</v>
      </c>
      <c r="C202" s="43">
        <v>7</v>
      </c>
    </row>
    <row r="203" spans="2:3" x14ac:dyDescent="0.2">
      <c r="B203" s="35" t="s">
        <v>234</v>
      </c>
      <c r="C203" s="43">
        <v>7</v>
      </c>
    </row>
    <row r="204" spans="2:3" x14ac:dyDescent="0.2">
      <c r="B204" s="35" t="s">
        <v>235</v>
      </c>
      <c r="C204" s="43">
        <v>7</v>
      </c>
    </row>
    <row r="205" spans="2:3" x14ac:dyDescent="0.2">
      <c r="B205" s="35" t="s">
        <v>236</v>
      </c>
      <c r="C205" s="43">
        <v>7</v>
      </c>
    </row>
    <row r="206" spans="2:3" x14ac:dyDescent="0.2">
      <c r="B206" s="35" t="s">
        <v>237</v>
      </c>
      <c r="C206" s="43">
        <v>14</v>
      </c>
    </row>
    <row r="207" spans="2:3" x14ac:dyDescent="0.2">
      <c r="B207" s="35" t="s">
        <v>238</v>
      </c>
      <c r="C207" s="43">
        <v>7</v>
      </c>
    </row>
    <row r="208" spans="2:3" x14ac:dyDescent="0.2">
      <c r="B208" s="35" t="s">
        <v>239</v>
      </c>
      <c r="C208" s="43">
        <v>7</v>
      </c>
    </row>
    <row r="209" spans="2:3" x14ac:dyDescent="0.2">
      <c r="B209" s="35" t="s">
        <v>240</v>
      </c>
      <c r="C209" s="43">
        <v>25</v>
      </c>
    </row>
    <row r="210" spans="2:3" x14ac:dyDescent="0.2">
      <c r="B210" s="35" t="s">
        <v>241</v>
      </c>
      <c r="C210" s="43">
        <v>14</v>
      </c>
    </row>
    <row r="211" spans="2:3" x14ac:dyDescent="0.2">
      <c r="B211" s="35" t="s">
        <v>242</v>
      </c>
      <c r="C211" s="43">
        <v>7</v>
      </c>
    </row>
    <row r="212" spans="2:3" x14ac:dyDescent="0.2">
      <c r="B212" s="35" t="s">
        <v>243</v>
      </c>
      <c r="C212" s="43">
        <v>25</v>
      </c>
    </row>
    <row r="213" spans="2:3" x14ac:dyDescent="0.2">
      <c r="B213" s="35" t="s">
        <v>244</v>
      </c>
      <c r="C213" s="43">
        <v>15</v>
      </c>
    </row>
    <row r="214" spans="2:3" x14ac:dyDescent="0.2">
      <c r="B214" s="35" t="s">
        <v>245</v>
      </c>
      <c r="C214" s="43">
        <v>7</v>
      </c>
    </row>
    <row r="215" spans="2:3" x14ac:dyDescent="0.2">
      <c r="B215" s="35" t="s">
        <v>246</v>
      </c>
      <c r="C215" s="43">
        <v>7</v>
      </c>
    </row>
    <row r="216" spans="2:3" x14ac:dyDescent="0.2">
      <c r="B216" s="35" t="s">
        <v>247</v>
      </c>
      <c r="C216" s="43">
        <v>8.5</v>
      </c>
    </row>
    <row r="217" spans="2:3" x14ac:dyDescent="0.2">
      <c r="B217" s="35" t="s">
        <v>248</v>
      </c>
      <c r="C217" s="43">
        <v>7</v>
      </c>
    </row>
    <row r="218" spans="2:3" x14ac:dyDescent="0.2">
      <c r="B218" s="35" t="s">
        <v>249</v>
      </c>
      <c r="C218" s="43">
        <v>18</v>
      </c>
    </row>
    <row r="219" spans="2:3" x14ac:dyDescent="0.2">
      <c r="B219" s="35" t="s">
        <v>250</v>
      </c>
      <c r="C219" s="43">
        <v>28</v>
      </c>
    </row>
    <row r="220" spans="2:3" x14ac:dyDescent="0.2">
      <c r="B220" s="35" t="s">
        <v>251</v>
      </c>
      <c r="C220" s="43">
        <v>7</v>
      </c>
    </row>
    <row r="221" spans="2:3" x14ac:dyDescent="0.2">
      <c r="B221" s="35" t="s">
        <v>252</v>
      </c>
      <c r="C221" s="43">
        <v>7</v>
      </c>
    </row>
    <row r="222" spans="2:3" x14ac:dyDescent="0.2">
      <c r="B222" s="35" t="s">
        <v>251</v>
      </c>
      <c r="C222" s="43">
        <v>7</v>
      </c>
    </row>
    <row r="223" spans="2:3" x14ac:dyDescent="0.2">
      <c r="B223" s="35" t="s">
        <v>253</v>
      </c>
      <c r="C223" s="43">
        <v>36</v>
      </c>
    </row>
    <row r="224" spans="2:3" x14ac:dyDescent="0.2">
      <c r="B224" s="35" t="s">
        <v>254</v>
      </c>
      <c r="C224" s="43">
        <v>7</v>
      </c>
    </row>
    <row r="225" spans="2:3" x14ac:dyDescent="0.2">
      <c r="B225" s="35" t="s">
        <v>255</v>
      </c>
      <c r="C225" s="43">
        <v>15</v>
      </c>
    </row>
    <row r="226" spans="2:3" x14ac:dyDescent="0.2">
      <c r="B226" s="35" t="s">
        <v>256</v>
      </c>
      <c r="C226" s="43">
        <v>7</v>
      </c>
    </row>
    <row r="227" spans="2:3" x14ac:dyDescent="0.2">
      <c r="B227" s="35" t="s">
        <v>257</v>
      </c>
      <c r="C227" s="43">
        <v>7</v>
      </c>
    </row>
    <row r="228" spans="2:3" x14ac:dyDescent="0.2">
      <c r="B228" s="35" t="s">
        <v>258</v>
      </c>
      <c r="C228" s="43">
        <v>25</v>
      </c>
    </row>
    <row r="229" spans="2:3" x14ac:dyDescent="0.2">
      <c r="B229" s="35" t="s">
        <v>194</v>
      </c>
      <c r="C229" s="43">
        <v>7</v>
      </c>
    </row>
    <row r="230" spans="2:3" x14ac:dyDescent="0.2">
      <c r="B230" s="35" t="s">
        <v>259</v>
      </c>
      <c r="C230" s="43">
        <v>47</v>
      </c>
    </row>
    <row r="231" spans="2:3" x14ac:dyDescent="0.2">
      <c r="B231" s="35" t="s">
        <v>260</v>
      </c>
      <c r="C231" s="43">
        <v>7</v>
      </c>
    </row>
    <row r="232" spans="2:3" x14ac:dyDescent="0.2">
      <c r="B232" s="35" t="s">
        <v>261</v>
      </c>
      <c r="C232" s="43">
        <v>50</v>
      </c>
    </row>
    <row r="233" spans="2:3" x14ac:dyDescent="0.2">
      <c r="B233" s="35" t="s">
        <v>262</v>
      </c>
      <c r="C233" s="43">
        <v>7</v>
      </c>
    </row>
    <row r="234" spans="2:3" x14ac:dyDescent="0.2">
      <c r="B234" s="35" t="s">
        <v>263</v>
      </c>
      <c r="C234" s="43">
        <v>25</v>
      </c>
    </row>
    <row r="235" spans="2:3" x14ac:dyDescent="0.2">
      <c r="B235" s="35" t="s">
        <v>264</v>
      </c>
      <c r="C235" s="43">
        <v>14</v>
      </c>
    </row>
    <row r="236" spans="2:3" x14ac:dyDescent="0.2">
      <c r="B236" s="35" t="s">
        <v>54</v>
      </c>
      <c r="C236" s="43">
        <v>35</v>
      </c>
    </row>
    <row r="237" spans="2:3" x14ac:dyDescent="0.2">
      <c r="B237" s="35" t="s">
        <v>265</v>
      </c>
      <c r="C237" s="43">
        <v>7</v>
      </c>
    </row>
    <row r="238" spans="2:3" x14ac:dyDescent="0.2">
      <c r="B238" s="35" t="s">
        <v>266</v>
      </c>
      <c r="C238" s="43">
        <v>7</v>
      </c>
    </row>
    <row r="239" spans="2:3" x14ac:dyDescent="0.2">
      <c r="B239" s="35" t="s">
        <v>267</v>
      </c>
      <c r="C239" s="43">
        <v>25</v>
      </c>
    </row>
    <row r="240" spans="2:3" x14ac:dyDescent="0.2">
      <c r="B240" s="35" t="s">
        <v>268</v>
      </c>
      <c r="C240" s="43">
        <v>7</v>
      </c>
    </row>
    <row r="241" spans="2:3" x14ac:dyDescent="0.2">
      <c r="B241" s="35" t="s">
        <v>233</v>
      </c>
      <c r="C241" s="43">
        <v>21</v>
      </c>
    </row>
    <row r="242" spans="2:3" x14ac:dyDescent="0.2">
      <c r="B242" s="35" t="s">
        <v>269</v>
      </c>
      <c r="C242" s="43">
        <v>25</v>
      </c>
    </row>
    <row r="243" spans="2:3" x14ac:dyDescent="0.2">
      <c r="B243" s="35" t="s">
        <v>270</v>
      </c>
      <c r="C243" s="43">
        <v>7</v>
      </c>
    </row>
    <row r="244" spans="2:3" x14ac:dyDescent="0.2">
      <c r="B244" s="35" t="s">
        <v>271</v>
      </c>
      <c r="C244" s="43">
        <v>10</v>
      </c>
    </row>
    <row r="245" spans="2:3" x14ac:dyDescent="0.2">
      <c r="B245" s="35" t="s">
        <v>272</v>
      </c>
      <c r="C245" s="43">
        <v>7</v>
      </c>
    </row>
    <row r="246" spans="2:3" x14ac:dyDescent="0.2">
      <c r="B246" s="35" t="s">
        <v>273</v>
      </c>
      <c r="C246" s="43">
        <v>25</v>
      </c>
    </row>
    <row r="247" spans="2:3" ht="13.5" thickBot="1" x14ac:dyDescent="0.25">
      <c r="B247" s="61"/>
      <c r="C247" s="58"/>
    </row>
    <row r="248" spans="2:3" ht="14.25" thickTop="1" thickBot="1" x14ac:dyDescent="0.25">
      <c r="B248" s="45" t="s">
        <v>13</v>
      </c>
      <c r="C248" s="46">
        <f>SUM(C187:C247)</f>
        <v>851.5</v>
      </c>
    </row>
    <row r="249" spans="2:3" ht="14.25" thickTop="1" thickBot="1" x14ac:dyDescent="0.25"/>
    <row r="250" spans="2:3" ht="13.5" thickTop="1" x14ac:dyDescent="0.2">
      <c r="B250" s="41" t="s">
        <v>275</v>
      </c>
      <c r="C250" s="42">
        <v>7</v>
      </c>
    </row>
    <row r="251" spans="2:3" x14ac:dyDescent="0.2">
      <c r="B251" s="35" t="s">
        <v>276</v>
      </c>
      <c r="C251" s="43">
        <v>14</v>
      </c>
    </row>
    <row r="252" spans="2:3" x14ac:dyDescent="0.2">
      <c r="B252" s="35" t="s">
        <v>277</v>
      </c>
      <c r="C252" s="43">
        <v>21</v>
      </c>
    </row>
    <row r="253" spans="2:3" x14ac:dyDescent="0.2">
      <c r="B253" s="35" t="s">
        <v>278</v>
      </c>
      <c r="C253" s="43">
        <v>7</v>
      </c>
    </row>
    <row r="254" spans="2:3" x14ac:dyDescent="0.2">
      <c r="B254" s="35" t="s">
        <v>279</v>
      </c>
      <c r="C254" s="43">
        <v>10</v>
      </c>
    </row>
    <row r="255" spans="2:3" x14ac:dyDescent="0.2">
      <c r="B255" s="35" t="s">
        <v>280</v>
      </c>
      <c r="C255" s="43">
        <v>20</v>
      </c>
    </row>
    <row r="256" spans="2:3" x14ac:dyDescent="0.2">
      <c r="B256" s="35" t="s">
        <v>281</v>
      </c>
      <c r="C256" s="43">
        <v>7</v>
      </c>
    </row>
    <row r="257" spans="2:3" x14ac:dyDescent="0.2">
      <c r="B257" s="35" t="s">
        <v>282</v>
      </c>
      <c r="C257" s="43">
        <v>15</v>
      </c>
    </row>
    <row r="258" spans="2:3" x14ac:dyDescent="0.2">
      <c r="B258" s="35" t="s">
        <v>283</v>
      </c>
      <c r="C258" s="43">
        <v>7</v>
      </c>
    </row>
    <row r="259" spans="2:3" x14ac:dyDescent="0.2">
      <c r="B259" s="35" t="s">
        <v>284</v>
      </c>
      <c r="C259" s="43">
        <v>25</v>
      </c>
    </row>
    <row r="260" spans="2:3" x14ac:dyDescent="0.2">
      <c r="B260" s="35" t="s">
        <v>285</v>
      </c>
      <c r="C260" s="43">
        <v>25</v>
      </c>
    </row>
    <row r="261" spans="2:3" x14ac:dyDescent="0.2">
      <c r="B261" s="35" t="s">
        <v>286</v>
      </c>
      <c r="C261" s="43">
        <v>7</v>
      </c>
    </row>
    <row r="262" spans="2:3" x14ac:dyDescent="0.2">
      <c r="B262" s="35" t="s">
        <v>287</v>
      </c>
      <c r="C262" s="43">
        <v>14</v>
      </c>
    </row>
    <row r="263" spans="2:3" x14ac:dyDescent="0.2">
      <c r="B263" s="35" t="s">
        <v>277</v>
      </c>
      <c r="C263" s="43">
        <v>18</v>
      </c>
    </row>
    <row r="264" spans="2:3" x14ac:dyDescent="0.2">
      <c r="B264" s="35" t="s">
        <v>288</v>
      </c>
      <c r="C264" s="43">
        <v>15</v>
      </c>
    </row>
    <row r="265" spans="2:3" x14ac:dyDescent="0.2">
      <c r="B265" s="35" t="s">
        <v>289</v>
      </c>
      <c r="C265" s="43">
        <v>14</v>
      </c>
    </row>
    <row r="266" spans="2:3" x14ac:dyDescent="0.2">
      <c r="B266" s="35" t="s">
        <v>290</v>
      </c>
      <c r="C266" s="43">
        <v>10</v>
      </c>
    </row>
    <row r="267" spans="2:3" x14ac:dyDescent="0.2">
      <c r="B267" s="35" t="s">
        <v>291</v>
      </c>
      <c r="C267" s="43">
        <v>7</v>
      </c>
    </row>
    <row r="268" spans="2:3" x14ac:dyDescent="0.2">
      <c r="B268" s="35" t="s">
        <v>292</v>
      </c>
      <c r="C268" s="43">
        <v>25</v>
      </c>
    </row>
    <row r="269" spans="2:3" x14ac:dyDescent="0.2">
      <c r="B269" s="35" t="s">
        <v>293</v>
      </c>
      <c r="C269" s="43">
        <v>111</v>
      </c>
    </row>
    <row r="270" spans="2:3" x14ac:dyDescent="0.2">
      <c r="B270" s="35" t="s">
        <v>294</v>
      </c>
      <c r="C270" s="43">
        <v>14</v>
      </c>
    </row>
    <row r="271" spans="2:3" x14ac:dyDescent="0.2">
      <c r="B271" s="35" t="s">
        <v>295</v>
      </c>
      <c r="C271" s="43">
        <v>7</v>
      </c>
    </row>
    <row r="272" spans="2:3" x14ac:dyDescent="0.2">
      <c r="B272" s="35" t="s">
        <v>296</v>
      </c>
      <c r="C272" s="43">
        <v>25</v>
      </c>
    </row>
    <row r="273" spans="2:3" x14ac:dyDescent="0.2">
      <c r="B273" s="35" t="s">
        <v>297</v>
      </c>
      <c r="C273" s="43">
        <v>14</v>
      </c>
    </row>
    <row r="274" spans="2:3" x14ac:dyDescent="0.2">
      <c r="B274" s="35" t="s">
        <v>298</v>
      </c>
      <c r="C274" s="43">
        <v>10</v>
      </c>
    </row>
    <row r="275" spans="2:3" x14ac:dyDescent="0.2">
      <c r="B275" s="35" t="s">
        <v>299</v>
      </c>
      <c r="C275" s="43">
        <v>10</v>
      </c>
    </row>
    <row r="276" spans="2:3" x14ac:dyDescent="0.2">
      <c r="B276" s="35" t="s">
        <v>300</v>
      </c>
      <c r="C276" s="43">
        <v>25</v>
      </c>
    </row>
    <row r="277" spans="2:3" x14ac:dyDescent="0.2">
      <c r="B277" s="35" t="s">
        <v>193</v>
      </c>
      <c r="C277" s="43">
        <v>7</v>
      </c>
    </row>
    <row r="278" spans="2:3" x14ac:dyDescent="0.2">
      <c r="B278" s="35" t="s">
        <v>301</v>
      </c>
      <c r="C278" s="43">
        <v>10</v>
      </c>
    </row>
    <row r="279" spans="2:3" x14ac:dyDescent="0.2">
      <c r="B279" s="35" t="s">
        <v>303</v>
      </c>
      <c r="C279" s="43">
        <v>7</v>
      </c>
    </row>
    <row r="280" spans="2:3" x14ac:dyDescent="0.2">
      <c r="B280" s="35" t="s">
        <v>304</v>
      </c>
      <c r="C280" s="43">
        <v>7</v>
      </c>
    </row>
    <row r="281" spans="2:3" x14ac:dyDescent="0.2">
      <c r="B281" s="35" t="s">
        <v>305</v>
      </c>
      <c r="C281" s="43">
        <v>7</v>
      </c>
    </row>
    <row r="282" spans="2:3" x14ac:dyDescent="0.2">
      <c r="B282" s="35" t="s">
        <v>306</v>
      </c>
      <c r="C282" s="43">
        <v>25</v>
      </c>
    </row>
    <row r="283" spans="2:3" x14ac:dyDescent="0.2">
      <c r="B283" s="35" t="s">
        <v>307</v>
      </c>
      <c r="C283" s="43">
        <v>25</v>
      </c>
    </row>
    <row r="284" spans="2:3" x14ac:dyDescent="0.2">
      <c r="B284" s="35" t="s">
        <v>308</v>
      </c>
      <c r="C284" s="43">
        <v>7</v>
      </c>
    </row>
    <row r="285" spans="2:3" x14ac:dyDescent="0.2">
      <c r="B285" s="35" t="s">
        <v>309</v>
      </c>
      <c r="C285" s="43">
        <v>8</v>
      </c>
    </row>
    <row r="286" spans="2:3" x14ac:dyDescent="0.2">
      <c r="B286" s="35" t="s">
        <v>310</v>
      </c>
      <c r="C286" s="43">
        <v>25</v>
      </c>
    </row>
    <row r="287" spans="2:3" x14ac:dyDescent="0.2">
      <c r="B287" s="35" t="s">
        <v>313</v>
      </c>
      <c r="C287" s="43">
        <v>12</v>
      </c>
    </row>
    <row r="288" spans="2:3" x14ac:dyDescent="0.2">
      <c r="B288" s="35" t="s">
        <v>314</v>
      </c>
      <c r="C288" s="43">
        <v>12</v>
      </c>
    </row>
    <row r="289" spans="2:3" x14ac:dyDescent="0.2">
      <c r="B289" s="35" t="s">
        <v>242</v>
      </c>
      <c r="C289" s="43">
        <v>18</v>
      </c>
    </row>
    <row r="290" spans="2:3" x14ac:dyDescent="0.2">
      <c r="B290" s="35" t="s">
        <v>315</v>
      </c>
      <c r="C290" s="43">
        <v>36</v>
      </c>
    </row>
    <row r="291" spans="2:3" x14ac:dyDescent="0.2">
      <c r="B291" s="35" t="s">
        <v>316</v>
      </c>
      <c r="C291" s="43">
        <v>18</v>
      </c>
    </row>
    <row r="292" spans="2:3" x14ac:dyDescent="0.2">
      <c r="B292" s="35" t="s">
        <v>317</v>
      </c>
      <c r="C292" s="43">
        <v>10</v>
      </c>
    </row>
    <row r="293" spans="2:3" x14ac:dyDescent="0.2">
      <c r="B293" s="35" t="s">
        <v>225</v>
      </c>
      <c r="C293" s="43">
        <v>10</v>
      </c>
    </row>
    <row r="294" spans="2:3" ht="13.5" thickBot="1" x14ac:dyDescent="0.25">
      <c r="B294" s="61"/>
      <c r="C294" s="58"/>
    </row>
    <row r="295" spans="2:3" ht="14.25" thickTop="1" thickBot="1" x14ac:dyDescent="0.25">
      <c r="B295" s="45" t="s">
        <v>16</v>
      </c>
      <c r="C295" s="46">
        <f>SUM(C250:C294)</f>
        <v>728</v>
      </c>
    </row>
    <row r="296" spans="2:3" ht="13.5" thickTop="1" x14ac:dyDescent="0.2"/>
  </sheetData>
  <sheetProtection algorithmName="SHA-512" hashValue="uzX85Me2scG7VbTog0RBPmNua/RB32vy2EFogBcAOm2z7ypqpGE4SlGN/smXc2YpzhpxCtYWe+BTH2xS9oeLrg==" saltValue="d9PxeDz+hBvgnW0uTnconQ==" spinCount="100000" sheet="1" objects="1" scenarios="1" selectLockedCells="1" selectUnlockedCells="1"/>
  <mergeCells count="5">
    <mergeCell ref="E31:F31"/>
    <mergeCell ref="B2:C2"/>
    <mergeCell ref="E2:F2"/>
    <mergeCell ref="H2:I2"/>
    <mergeCell ref="H19:I19"/>
  </mergeCells>
  <phoneticPr fontId="0" type="noConversion"/>
  <conditionalFormatting sqref="F28">
    <cfRule type="cellIs" dxfId="1" priority="1" stopIfTrue="1" operator="lessThan">
      <formula>0</formula>
    </cfRule>
  </conditionalFormatting>
  <conditionalFormatting sqref="I35">
    <cfRule type="cellIs" dxfId="0" priority="2" stopIfTrue="1" operator="lessThan">
      <formula>0</formula>
    </cfRule>
  </conditionalFormatting>
  <pageMargins left="0.75" right="0.75" top="1" bottom="1" header="0.5" footer="0.5"/>
  <pageSetup paperSize="9" scale="67" orientation="portrait" r:id="rId1"/>
  <headerFooter alignWithMargins="0"/>
  <rowBreaks count="4" manualBreakCount="4">
    <brk id="59" min="1" max="2" man="1"/>
    <brk id="93" min="1" max="2" man="1"/>
    <brk id="136" min="1" max="2" man="1"/>
    <brk id="185" min="1" max="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2"/>
  <sheetViews>
    <sheetView workbookViewId="0"/>
  </sheetViews>
  <sheetFormatPr defaultRowHeight="12.75" x14ac:dyDescent="0.2"/>
  <cols>
    <col min="2" max="2" width="30.7109375" bestFit="1" customWidth="1"/>
    <col min="3" max="3" width="10.28515625" bestFit="1" customWidth="1"/>
    <col min="5" max="5" width="26.85546875" bestFit="1" customWidth="1"/>
    <col min="6" max="6" width="10.28515625" bestFit="1" customWidth="1"/>
  </cols>
  <sheetData>
    <row r="2" spans="2:7" ht="13.5" thickBot="1" x14ac:dyDescent="0.25"/>
    <row r="3" spans="2:7" ht="13.5" thickBot="1" x14ac:dyDescent="0.25">
      <c r="B3" s="145" t="s">
        <v>6</v>
      </c>
      <c r="C3" s="146"/>
      <c r="D3" s="18"/>
      <c r="E3" s="145" t="s">
        <v>7</v>
      </c>
      <c r="F3" s="146"/>
    </row>
    <row r="4" spans="2:7" x14ac:dyDescent="0.2">
      <c r="B4" s="17" t="s">
        <v>18</v>
      </c>
      <c r="C4" s="30">
        <f>16*25</f>
        <v>400</v>
      </c>
      <c r="D4" s="19"/>
      <c r="E4" s="17" t="s">
        <v>24</v>
      </c>
      <c r="F4" s="27">
        <f>540+140</f>
        <v>680</v>
      </c>
      <c r="G4" s="31"/>
    </row>
    <row r="5" spans="2:7" x14ac:dyDescent="0.2">
      <c r="B5" s="11" t="s">
        <v>23</v>
      </c>
      <c r="C5" s="21">
        <f>14*75+25</f>
        <v>1075</v>
      </c>
      <c r="D5" s="19"/>
      <c r="E5" s="28" t="s">
        <v>70</v>
      </c>
      <c r="F5" s="25">
        <v>295</v>
      </c>
    </row>
    <row r="6" spans="2:7" x14ac:dyDescent="0.2">
      <c r="B6" s="11" t="s">
        <v>115</v>
      </c>
      <c r="C6" s="21">
        <v>500</v>
      </c>
      <c r="D6" s="19"/>
      <c r="E6" s="28" t="s">
        <v>26</v>
      </c>
      <c r="F6" s="25">
        <f>591/1.4</f>
        <v>422.14285714285717</v>
      </c>
    </row>
    <row r="7" spans="2:7" x14ac:dyDescent="0.2">
      <c r="B7" s="11"/>
      <c r="C7" s="21"/>
      <c r="D7" s="19"/>
      <c r="E7" s="11" t="s">
        <v>27</v>
      </c>
      <c r="F7" s="23">
        <f>25+(105.2/1.4)</f>
        <v>100.14285714285715</v>
      </c>
    </row>
    <row r="8" spans="2:7" x14ac:dyDescent="0.2">
      <c r="B8" s="11"/>
      <c r="C8" s="21"/>
      <c r="D8" s="19"/>
      <c r="E8" s="11" t="s">
        <v>32</v>
      </c>
      <c r="F8" s="23">
        <f>470/1.4</f>
        <v>335.71428571428572</v>
      </c>
    </row>
    <row r="9" spans="2:7" x14ac:dyDescent="0.2">
      <c r="B9" s="11"/>
      <c r="C9" s="21"/>
      <c r="D9" s="19"/>
      <c r="E9" s="11" t="s">
        <v>69</v>
      </c>
      <c r="F9" s="23">
        <f>(29.6+16+12.8+34.9+27.3)/1.4</f>
        <v>86.142857142857153</v>
      </c>
    </row>
    <row r="10" spans="2:7" x14ac:dyDescent="0.2">
      <c r="B10" s="11"/>
      <c r="C10" s="21"/>
      <c r="D10" s="19"/>
      <c r="E10" s="11" t="s">
        <v>73</v>
      </c>
      <c r="F10" s="23">
        <v>10</v>
      </c>
    </row>
    <row r="11" spans="2:7" x14ac:dyDescent="0.2">
      <c r="B11" s="11"/>
      <c r="C11" s="21"/>
      <c r="D11" s="19"/>
      <c r="E11" s="11"/>
      <c r="F11" s="23"/>
    </row>
    <row r="12" spans="2:7" x14ac:dyDescent="0.2">
      <c r="B12" s="11"/>
      <c r="C12" s="21"/>
      <c r="D12" s="19"/>
      <c r="E12" s="11"/>
      <c r="F12" s="23"/>
    </row>
    <row r="13" spans="2:7" x14ac:dyDescent="0.2">
      <c r="B13" s="11"/>
      <c r="C13" s="21"/>
      <c r="D13" s="19"/>
      <c r="E13" s="11"/>
      <c r="F13" s="23"/>
    </row>
    <row r="14" spans="2:7" ht="13.5" thickBot="1" x14ac:dyDescent="0.25">
      <c r="B14" s="12"/>
      <c r="C14" s="22"/>
      <c r="D14" s="19"/>
      <c r="E14" s="12"/>
      <c r="F14" s="24"/>
    </row>
    <row r="15" spans="2:7" ht="13.5" thickBot="1" x14ac:dyDescent="0.25">
      <c r="C15" s="29">
        <f>SUM(C4:C7)</f>
        <v>1975</v>
      </c>
      <c r="D15" s="19"/>
      <c r="F15" s="26">
        <f>SUM(F4:F13)</f>
        <v>1929.1428571428571</v>
      </c>
    </row>
    <row r="17" spans="5:7" x14ac:dyDescent="0.2">
      <c r="F17" s="31"/>
      <c r="G17" s="31"/>
    </row>
    <row r="18" spans="5:7" x14ac:dyDescent="0.2">
      <c r="E18" t="s">
        <v>35</v>
      </c>
      <c r="F18" s="32">
        <v>1000</v>
      </c>
    </row>
    <row r="20" spans="5:7" x14ac:dyDescent="0.2">
      <c r="F20" s="31"/>
    </row>
    <row r="22" spans="5:7" x14ac:dyDescent="0.2">
      <c r="F22" s="31"/>
    </row>
  </sheetData>
  <sheetProtection algorithmName="SHA-512" hashValue="Zo8gj9nOH2I5dtxvl9H5KfoYSKdGPuLD9NNmDDfWSwS+rjO09/V3tA77XR7RGl7ESsPpCjJF4s8U1xHi/4uVYw==" saltValue="VIe6xoDfT0GjwXGfZf4COA==" spinCount="100000" sheet="1" objects="1" scenarios="1" selectLockedCells="1" selectUnlockedCells="1"/>
  <mergeCells count="2">
    <mergeCell ref="B3:C3"/>
    <mergeCell ref="E3:F3"/>
  </mergeCells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2007</vt:lpstr>
      <vt:lpstr>Marathon 2007</vt:lpstr>
      <vt:lpstr>Rotterdam 2007</vt:lpstr>
      <vt:lpstr>'2007'!Print_Area</vt:lpstr>
      <vt:lpstr>'Marathon 2007'!Print_Area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R&amp;ED</dc:creator>
  <cp:lastModifiedBy>Trevor Cook</cp:lastModifiedBy>
  <cp:lastPrinted>2008-01-22T14:57:15Z</cp:lastPrinted>
  <dcterms:created xsi:type="dcterms:W3CDTF">2000-07-19T10:20:00Z</dcterms:created>
  <dcterms:modified xsi:type="dcterms:W3CDTF">2015-02-14T17:05:17Z</dcterms:modified>
</cp:coreProperties>
</file>